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Zemní práce VO ul. H..." sheetId="2" r:id="rId2"/>
    <sheet name="02 - Zemní práce VO ul. H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Zemní práce VO ul. H...'!$C$88:$K$705</definedName>
    <definedName name="_xlnm.Print_Area" localSheetId="1">'01 - Zemní práce VO ul. H...'!$C$4:$J$39,'01 - Zemní práce VO ul. H...'!$C$45:$J$70,'01 - Zemní práce VO ul. H...'!$C$76:$K$705</definedName>
    <definedName name="_xlnm.Print_Titles" localSheetId="1">'01 - Zemní práce VO ul. H...'!$88:$88</definedName>
    <definedName name="_xlnm._FilterDatabase" localSheetId="2" hidden="1">'02 - Zemní práce VO ul. H...'!$C$79:$K$97</definedName>
    <definedName name="_xlnm.Print_Area" localSheetId="2">'02 - Zemní práce VO ul. H...'!$C$4:$J$39,'02 - Zemní práce VO ul. H...'!$C$45:$J$61,'02 - Zemní práce VO ul. H...'!$C$67:$K$97</definedName>
    <definedName name="_xlnm.Print_Titles" localSheetId="2">'02 - Zemní práce VO ul. H...'!$79:$79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48"/>
  <c i="2" r="J37"/>
  <c r="J36"/>
  <c i="1" r="AY55"/>
  <c i="2" r="J35"/>
  <c i="1" r="AX55"/>
  <c i="2" r="BI704"/>
  <c r="BH704"/>
  <c r="BG704"/>
  <c r="BF704"/>
  <c r="T704"/>
  <c r="R704"/>
  <c r="P704"/>
  <c r="BI702"/>
  <c r="BH702"/>
  <c r="BG702"/>
  <c r="BF702"/>
  <c r="T702"/>
  <c r="R702"/>
  <c r="P702"/>
  <c r="BI700"/>
  <c r="BH700"/>
  <c r="BG700"/>
  <c r="BF700"/>
  <c r="T700"/>
  <c r="R700"/>
  <c r="P700"/>
  <c r="BI695"/>
  <c r="BH695"/>
  <c r="BG695"/>
  <c r="BF695"/>
  <c r="T695"/>
  <c r="R695"/>
  <c r="P695"/>
  <c r="BI691"/>
  <c r="BH691"/>
  <c r="BG691"/>
  <c r="BF691"/>
  <c r="T691"/>
  <c r="R691"/>
  <c r="P691"/>
  <c r="BI687"/>
  <c r="BH687"/>
  <c r="BG687"/>
  <c r="BF687"/>
  <c r="T687"/>
  <c r="R687"/>
  <c r="P687"/>
  <c r="BI683"/>
  <c r="BH683"/>
  <c r="BG683"/>
  <c r="BF683"/>
  <c r="T683"/>
  <c r="R683"/>
  <c r="P683"/>
  <c r="BI679"/>
  <c r="BH679"/>
  <c r="BG679"/>
  <c r="BF679"/>
  <c r="T679"/>
  <c r="R679"/>
  <c r="P679"/>
  <c r="BI675"/>
  <c r="BH675"/>
  <c r="BG675"/>
  <c r="BF675"/>
  <c r="T675"/>
  <c r="R675"/>
  <c r="P675"/>
  <c r="BI665"/>
  <c r="BH665"/>
  <c r="BG665"/>
  <c r="BF665"/>
  <c r="T665"/>
  <c r="R665"/>
  <c r="P665"/>
  <c r="BI661"/>
  <c r="BH661"/>
  <c r="BG661"/>
  <c r="BF661"/>
  <c r="T661"/>
  <c r="R661"/>
  <c r="P661"/>
  <c r="BI658"/>
  <c r="BH658"/>
  <c r="BG658"/>
  <c r="BF658"/>
  <c r="T658"/>
  <c r="R658"/>
  <c r="P658"/>
  <c r="BI650"/>
  <c r="BH650"/>
  <c r="BG650"/>
  <c r="BF650"/>
  <c r="T650"/>
  <c r="R650"/>
  <c r="P650"/>
  <c r="BI647"/>
  <c r="BH647"/>
  <c r="BG647"/>
  <c r="BF647"/>
  <c r="T647"/>
  <c r="R647"/>
  <c r="P647"/>
  <c r="BI644"/>
  <c r="BH644"/>
  <c r="BG644"/>
  <c r="BF644"/>
  <c r="T644"/>
  <c r="R644"/>
  <c r="P644"/>
  <c r="BI641"/>
  <c r="BH641"/>
  <c r="BG641"/>
  <c r="BF641"/>
  <c r="T641"/>
  <c r="R641"/>
  <c r="P641"/>
  <c r="BI637"/>
  <c r="BH637"/>
  <c r="BG637"/>
  <c r="BF637"/>
  <c r="T637"/>
  <c r="R637"/>
  <c r="P637"/>
  <c r="BI633"/>
  <c r="BH633"/>
  <c r="BG633"/>
  <c r="BF633"/>
  <c r="T633"/>
  <c r="R633"/>
  <c r="P633"/>
  <c r="BI629"/>
  <c r="BH629"/>
  <c r="BG629"/>
  <c r="BF629"/>
  <c r="T629"/>
  <c r="R629"/>
  <c r="P629"/>
  <c r="BI626"/>
  <c r="BH626"/>
  <c r="BG626"/>
  <c r="BF626"/>
  <c r="T626"/>
  <c r="R626"/>
  <c r="P626"/>
  <c r="BI623"/>
  <c r="BH623"/>
  <c r="BG623"/>
  <c r="BF623"/>
  <c r="T623"/>
  <c r="R623"/>
  <c r="P623"/>
  <c r="BI620"/>
  <c r="BH620"/>
  <c r="BG620"/>
  <c r="BF620"/>
  <c r="T620"/>
  <c r="R620"/>
  <c r="P620"/>
  <c r="BI616"/>
  <c r="BH616"/>
  <c r="BG616"/>
  <c r="BF616"/>
  <c r="T616"/>
  <c r="R616"/>
  <c r="P616"/>
  <c r="BI612"/>
  <c r="BH612"/>
  <c r="BG612"/>
  <c r="BF612"/>
  <c r="T612"/>
  <c r="R612"/>
  <c r="P612"/>
  <c r="BI608"/>
  <c r="BH608"/>
  <c r="BG608"/>
  <c r="BF608"/>
  <c r="T608"/>
  <c r="R608"/>
  <c r="P608"/>
  <c r="BI604"/>
  <c r="BH604"/>
  <c r="BG604"/>
  <c r="BF604"/>
  <c r="T604"/>
  <c r="R604"/>
  <c r="P604"/>
  <c r="BI601"/>
  <c r="BH601"/>
  <c r="BG601"/>
  <c r="BF601"/>
  <c r="T601"/>
  <c r="R601"/>
  <c r="P601"/>
  <c r="BI594"/>
  <c r="BH594"/>
  <c r="BG594"/>
  <c r="BF594"/>
  <c r="T594"/>
  <c r="R594"/>
  <c r="P594"/>
  <c r="BI591"/>
  <c r="BH591"/>
  <c r="BG591"/>
  <c r="BF591"/>
  <c r="T591"/>
  <c r="R591"/>
  <c r="P591"/>
  <c r="BI588"/>
  <c r="BH588"/>
  <c r="BG588"/>
  <c r="BF588"/>
  <c r="T588"/>
  <c r="R588"/>
  <c r="P588"/>
  <c r="BI585"/>
  <c r="BH585"/>
  <c r="BG585"/>
  <c r="BF585"/>
  <c r="T585"/>
  <c r="R585"/>
  <c r="P585"/>
  <c r="BI582"/>
  <c r="BH582"/>
  <c r="BG582"/>
  <c r="BF582"/>
  <c r="T582"/>
  <c r="R582"/>
  <c r="P582"/>
  <c r="BI576"/>
  <c r="BH576"/>
  <c r="BG576"/>
  <c r="BF576"/>
  <c r="T576"/>
  <c r="R576"/>
  <c r="P576"/>
  <c r="BI573"/>
  <c r="BH573"/>
  <c r="BG573"/>
  <c r="BF573"/>
  <c r="T573"/>
  <c r="R573"/>
  <c r="P573"/>
  <c r="BI570"/>
  <c r="BH570"/>
  <c r="BG570"/>
  <c r="BF570"/>
  <c r="T570"/>
  <c r="R570"/>
  <c r="P570"/>
  <c r="BI567"/>
  <c r="BH567"/>
  <c r="BG567"/>
  <c r="BF567"/>
  <c r="T567"/>
  <c r="R567"/>
  <c r="P567"/>
  <c r="BI563"/>
  <c r="BH563"/>
  <c r="BG563"/>
  <c r="BF563"/>
  <c r="T563"/>
  <c r="R563"/>
  <c r="P563"/>
  <c r="BI560"/>
  <c r="BH560"/>
  <c r="BG560"/>
  <c r="BF560"/>
  <c r="T560"/>
  <c r="R560"/>
  <c r="P560"/>
  <c r="BI557"/>
  <c r="BH557"/>
  <c r="BG557"/>
  <c r="BF557"/>
  <c r="T557"/>
  <c r="R557"/>
  <c r="P557"/>
  <c r="BI554"/>
  <c r="BH554"/>
  <c r="BG554"/>
  <c r="BF554"/>
  <c r="T554"/>
  <c r="R554"/>
  <c r="P554"/>
  <c r="BI551"/>
  <c r="BH551"/>
  <c r="BG551"/>
  <c r="BF551"/>
  <c r="T551"/>
  <c r="R551"/>
  <c r="P551"/>
  <c r="BI548"/>
  <c r="BH548"/>
  <c r="BG548"/>
  <c r="BF548"/>
  <c r="T548"/>
  <c r="R548"/>
  <c r="P548"/>
  <c r="BI545"/>
  <c r="BH545"/>
  <c r="BG545"/>
  <c r="BF545"/>
  <c r="T545"/>
  <c r="R545"/>
  <c r="P545"/>
  <c r="BI542"/>
  <c r="BH542"/>
  <c r="BG542"/>
  <c r="BF542"/>
  <c r="T542"/>
  <c r="R542"/>
  <c r="P542"/>
  <c r="BI539"/>
  <c r="BH539"/>
  <c r="BG539"/>
  <c r="BF539"/>
  <c r="T539"/>
  <c r="R539"/>
  <c r="P539"/>
  <c r="BI536"/>
  <c r="BH536"/>
  <c r="BG536"/>
  <c r="BF536"/>
  <c r="T536"/>
  <c r="R536"/>
  <c r="P536"/>
  <c r="BI532"/>
  <c r="BH532"/>
  <c r="BG532"/>
  <c r="BF532"/>
  <c r="T532"/>
  <c r="R532"/>
  <c r="P532"/>
  <c r="BI530"/>
  <c r="BH530"/>
  <c r="BG530"/>
  <c r="BF530"/>
  <c r="T530"/>
  <c r="R530"/>
  <c r="P530"/>
  <c r="BI527"/>
  <c r="BH527"/>
  <c r="BG527"/>
  <c r="BF527"/>
  <c r="T527"/>
  <c r="R527"/>
  <c r="P527"/>
  <c r="BI525"/>
  <c r="BH525"/>
  <c r="BG525"/>
  <c r="BF525"/>
  <c r="T525"/>
  <c r="R525"/>
  <c r="P525"/>
  <c r="BI516"/>
  <c r="BH516"/>
  <c r="BG516"/>
  <c r="BF516"/>
  <c r="T516"/>
  <c r="R516"/>
  <c r="P516"/>
  <c r="BI514"/>
  <c r="BH514"/>
  <c r="BG514"/>
  <c r="BF514"/>
  <c r="T514"/>
  <c r="R514"/>
  <c r="P514"/>
  <c r="BI511"/>
  <c r="BH511"/>
  <c r="BG511"/>
  <c r="BF511"/>
  <c r="T511"/>
  <c r="R511"/>
  <c r="P511"/>
  <c r="BI507"/>
  <c r="BH507"/>
  <c r="BG507"/>
  <c r="BF507"/>
  <c r="T507"/>
  <c r="R507"/>
  <c r="P507"/>
  <c r="BI503"/>
  <c r="BH503"/>
  <c r="BG503"/>
  <c r="BF503"/>
  <c r="T503"/>
  <c r="R503"/>
  <c r="P503"/>
  <c r="BI499"/>
  <c r="BH499"/>
  <c r="BG499"/>
  <c r="BF499"/>
  <c r="T499"/>
  <c r="R499"/>
  <c r="P499"/>
  <c r="BI495"/>
  <c r="BH495"/>
  <c r="BG495"/>
  <c r="BF495"/>
  <c r="T495"/>
  <c r="R495"/>
  <c r="P495"/>
  <c r="BI491"/>
  <c r="BH491"/>
  <c r="BG491"/>
  <c r="BF491"/>
  <c r="T491"/>
  <c r="R491"/>
  <c r="P491"/>
  <c r="BI487"/>
  <c r="BH487"/>
  <c r="BG487"/>
  <c r="BF487"/>
  <c r="T487"/>
  <c r="R487"/>
  <c r="P487"/>
  <c r="BI483"/>
  <c r="BH483"/>
  <c r="BG483"/>
  <c r="BF483"/>
  <c r="T483"/>
  <c r="R483"/>
  <c r="P483"/>
  <c r="BI479"/>
  <c r="BH479"/>
  <c r="BG479"/>
  <c r="BF479"/>
  <c r="T479"/>
  <c r="R479"/>
  <c r="P479"/>
  <c r="BI471"/>
  <c r="BH471"/>
  <c r="BG471"/>
  <c r="BF471"/>
  <c r="T471"/>
  <c r="R471"/>
  <c r="P471"/>
  <c r="BI463"/>
  <c r="BH463"/>
  <c r="BG463"/>
  <c r="BF463"/>
  <c r="T463"/>
  <c r="R463"/>
  <c r="P463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7"/>
  <c r="BH447"/>
  <c r="BG447"/>
  <c r="BF447"/>
  <c r="T447"/>
  <c r="R447"/>
  <c r="P447"/>
  <c r="BI443"/>
  <c r="BH443"/>
  <c r="BG443"/>
  <c r="BF443"/>
  <c r="T443"/>
  <c r="R443"/>
  <c r="P443"/>
  <c r="BI439"/>
  <c r="BH439"/>
  <c r="BG439"/>
  <c r="BF439"/>
  <c r="T439"/>
  <c r="R439"/>
  <c r="P439"/>
  <c r="BI431"/>
  <c r="BH431"/>
  <c r="BG431"/>
  <c r="BF431"/>
  <c r="T431"/>
  <c r="R431"/>
  <c r="P431"/>
  <c r="BI427"/>
  <c r="BH427"/>
  <c r="BG427"/>
  <c r="BF427"/>
  <c r="T427"/>
  <c r="R427"/>
  <c r="P427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11"/>
  <c r="BH411"/>
  <c r="BG411"/>
  <c r="BF411"/>
  <c r="T411"/>
  <c r="R411"/>
  <c r="P411"/>
  <c r="BI408"/>
  <c r="BH408"/>
  <c r="BG408"/>
  <c r="BF408"/>
  <c r="T408"/>
  <c r="R408"/>
  <c r="P408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3"/>
  <c r="BH393"/>
  <c r="BG393"/>
  <c r="BF393"/>
  <c r="T393"/>
  <c r="R393"/>
  <c r="P393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2"/>
  <c r="BH372"/>
  <c r="BG372"/>
  <c r="BF372"/>
  <c r="T372"/>
  <c r="R372"/>
  <c r="P372"/>
  <c r="BI367"/>
  <c r="BH367"/>
  <c r="BG367"/>
  <c r="BF367"/>
  <c r="T367"/>
  <c r="R367"/>
  <c r="P367"/>
  <c r="BI364"/>
  <c r="BH364"/>
  <c r="BG364"/>
  <c r="BF364"/>
  <c r="T364"/>
  <c r="R364"/>
  <c r="P364"/>
  <c r="BI357"/>
  <c r="BH357"/>
  <c r="BG357"/>
  <c r="BF357"/>
  <c r="T357"/>
  <c r="R357"/>
  <c r="P357"/>
  <c r="BI352"/>
  <c r="BH352"/>
  <c r="BG352"/>
  <c r="BF352"/>
  <c r="T352"/>
  <c r="R352"/>
  <c r="P352"/>
  <c r="BI342"/>
  <c r="BH342"/>
  <c r="BG342"/>
  <c r="BF342"/>
  <c r="T342"/>
  <c r="R342"/>
  <c r="P342"/>
  <c r="BI337"/>
  <c r="BH337"/>
  <c r="BG337"/>
  <c r="BF337"/>
  <c r="T337"/>
  <c r="R337"/>
  <c r="P337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5"/>
  <c r="BH235"/>
  <c r="BG235"/>
  <c r="BF235"/>
  <c r="T235"/>
  <c r="R235"/>
  <c r="P235"/>
  <c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3"/>
  <c r="BH143"/>
  <c r="BG143"/>
  <c r="BF143"/>
  <c r="T143"/>
  <c r="R143"/>
  <c r="P143"/>
  <c r="BI140"/>
  <c r="BH140"/>
  <c r="BG140"/>
  <c r="BF140"/>
  <c r="T140"/>
  <c r="R140"/>
  <c r="P140"/>
  <c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T123"/>
  <c r="R124"/>
  <c r="R123"/>
  <c r="P124"/>
  <c r="P123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55"/>
  <c r="J17"/>
  <c r="J12"/>
  <c r="J83"/>
  <c r="E7"/>
  <c r="E48"/>
  <c i="1" r="L50"/>
  <c r="AM50"/>
  <c r="AM49"/>
  <c r="L49"/>
  <c r="AM47"/>
  <c r="L47"/>
  <c r="L45"/>
  <c r="L44"/>
  <c i="2" r="BK499"/>
  <c i="3" r="BK82"/>
  <c i="2" r="J207"/>
  <c r="J149"/>
  <c i="3" r="J84"/>
  <c i="2" r="J114"/>
  <c r="J266"/>
  <c r="BK702"/>
  <c r="BK259"/>
  <c r="BK237"/>
  <c r="J376"/>
  <c i="3" r="BK86"/>
  <c i="2" r="BK152"/>
  <c r="J177"/>
  <c r="BK658"/>
  <c r="BK594"/>
  <c r="J393"/>
  <c r="J203"/>
  <c r="BK296"/>
  <c r="BK479"/>
  <c r="J665"/>
  <c r="J296"/>
  <c r="BK511"/>
  <c r="J379"/>
  <c r="BK379"/>
  <c r="BK367"/>
  <c r="BK246"/>
  <c r="J582"/>
  <c r="J557"/>
  <c r="BK190"/>
  <c r="J511"/>
  <c r="BK695"/>
  <c r="J403"/>
  <c r="J271"/>
  <c r="J588"/>
  <c r="J188"/>
  <c r="BK616"/>
  <c r="J193"/>
  <c r="J269"/>
  <c r="BK403"/>
  <c r="BK98"/>
  <c r="BK551"/>
  <c r="J246"/>
  <c r="J527"/>
  <c r="J443"/>
  <c r="BK352"/>
  <c r="BK626"/>
  <c i="3" r="BK90"/>
  <c i="2" r="J691"/>
  <c r="J367"/>
  <c r="J570"/>
  <c r="J417"/>
  <c r="J687"/>
  <c r="J554"/>
  <c r="J325"/>
  <c r="BK548"/>
  <c r="J166"/>
  <c r="BK92"/>
  <c r="BK573"/>
  <c r="J679"/>
  <c r="BK516"/>
  <c r="BK249"/>
  <c r="BK554"/>
  <c r="BK576"/>
  <c r="J457"/>
  <c r="J421"/>
  <c r="J516"/>
  <c r="J241"/>
  <c r="BK129"/>
  <c r="BK545"/>
  <c r="J704"/>
  <c r="BK503"/>
  <c r="BK180"/>
  <c r="J229"/>
  <c r="BK406"/>
  <c r="J352"/>
  <c r="BK390"/>
  <c r="BK207"/>
  <c r="J170"/>
  <c r="BK124"/>
  <c r="J184"/>
  <c r="J406"/>
  <c r="BK163"/>
  <c r="BK166"/>
  <c r="BK262"/>
  <c r="J303"/>
  <c r="J318"/>
  <c r="BK372"/>
  <c r="BK560"/>
  <c r="J159"/>
  <c r="BK413"/>
  <c r="BK439"/>
  <c r="BK629"/>
  <c i="3" r="BK92"/>
  <c i="2" r="J495"/>
  <c r="BK114"/>
  <c r="J408"/>
  <c r="BK277"/>
  <c r="BK665"/>
  <c r="J675"/>
  <c r="BK177"/>
  <c r="J604"/>
  <c r="J567"/>
  <c r="BK252"/>
  <c i="3" r="J94"/>
  <c i="2" r="J514"/>
  <c r="BK641"/>
  <c r="BK623"/>
  <c r="J447"/>
  <c r="J616"/>
  <c r="BK286"/>
  <c r="J623"/>
  <c r="BK427"/>
  <c r="J255"/>
  <c r="J222"/>
  <c r="J650"/>
  <c r="BK563"/>
  <c r="BK591"/>
  <c r="J364"/>
  <c r="J109"/>
  <c r="BK275"/>
  <c r="BK647"/>
  <c r="J386"/>
  <c r="BK214"/>
  <c r="BK495"/>
  <c r="BK527"/>
  <c r="BK290"/>
  <c i="3" r="BK96"/>
  <c i="2" r="J290"/>
  <c r="J310"/>
  <c r="BK397"/>
  <c i="1" r="AS54"/>
  <c i="2" r="J342"/>
  <c r="J695"/>
  <c r="BK421"/>
  <c r="J101"/>
  <c r="BK514"/>
  <c r="BK443"/>
  <c r="J545"/>
  <c r="J507"/>
  <c r="J483"/>
  <c r="BK700"/>
  <c r="J152"/>
  <c r="J140"/>
  <c i="3" r="J86"/>
  <c i="2" r="J629"/>
  <c r="BK121"/>
  <c r="J637"/>
  <c r="J327"/>
  <c r="BK229"/>
  <c r="BK95"/>
  <c r="BK570"/>
  <c r="J644"/>
  <c r="BK159"/>
  <c i="3" r="BK84"/>
  <c i="2" r="BK679"/>
  <c r="J190"/>
  <c r="BK222"/>
  <c r="BK463"/>
  <c r="BK188"/>
  <c r="J451"/>
  <c r="J608"/>
  <c r="J413"/>
  <c r="BK322"/>
  <c r="J252"/>
  <c r="BK386"/>
  <c r="BK200"/>
  <c r="BK279"/>
  <c r="BK417"/>
  <c r="BK149"/>
  <c r="J585"/>
  <c r="BK218"/>
  <c r="J372"/>
  <c r="J431"/>
  <c r="BK447"/>
  <c r="BK364"/>
  <c r="J479"/>
  <c r="BK687"/>
  <c r="J249"/>
  <c r="BK235"/>
  <c r="J683"/>
  <c i="3" r="J92"/>
  <c i="2" r="BK604"/>
  <c r="BK133"/>
  <c r="BK491"/>
  <c r="J225"/>
  <c r="BK683"/>
  <c r="BK314"/>
  <c r="BK620"/>
  <c r="BK306"/>
  <c r="BK118"/>
  <c r="J560"/>
  <c r="BK585"/>
  <c r="J262"/>
  <c r="J129"/>
  <c r="BK661"/>
  <c r="J214"/>
  <c r="J314"/>
  <c r="J180"/>
  <c r="BK650"/>
  <c r="BK539"/>
  <c r="BK451"/>
  <c r="BK608"/>
  <c r="J197"/>
  <c r="J573"/>
  <c r="BK408"/>
  <c r="BK170"/>
  <c r="J601"/>
  <c r="BK231"/>
  <c r="BK156"/>
  <c r="BK174"/>
  <c r="J400"/>
  <c r="BK310"/>
  <c r="J542"/>
  <c r="J612"/>
  <c r="J661"/>
  <c r="J503"/>
  <c r="BK101"/>
  <c r="BK193"/>
  <c r="J620"/>
  <c r="J530"/>
  <c r="J390"/>
  <c r="BK393"/>
  <c r="BK243"/>
  <c r="J647"/>
  <c r="BK337"/>
  <c r="BK612"/>
  <c r="BK143"/>
  <c r="BK300"/>
  <c r="BK327"/>
  <c r="BK105"/>
  <c r="J411"/>
  <c r="J237"/>
  <c r="J563"/>
  <c r="J300"/>
  <c r="J471"/>
  <c r="BK357"/>
  <c r="J235"/>
  <c r="J277"/>
  <c r="J641"/>
  <c i="3" r="J96"/>
  <c i="2" r="BK140"/>
  <c r="BK376"/>
  <c r="BK318"/>
  <c r="BK203"/>
  <c r="BK582"/>
  <c r="BK483"/>
  <c r="J357"/>
  <c r="J700"/>
  <c i="3" r="BK94"/>
  <c i="2" r="J702"/>
  <c r="BK382"/>
  <c r="J121"/>
  <c r="J275"/>
  <c r="BK567"/>
  <c r="J95"/>
  <c r="BK536"/>
  <c r="BK303"/>
  <c r="BK530"/>
  <c r="BK431"/>
  <c r="J292"/>
  <c r="J105"/>
  <c r="J536"/>
  <c r="BK255"/>
  <c r="BK460"/>
  <c r="BK271"/>
  <c r="BK601"/>
  <c r="J487"/>
  <c r="J439"/>
  <c r="BK532"/>
  <c r="J286"/>
  <c r="J322"/>
  <c r="BK542"/>
  <c r="BK197"/>
  <c r="BK186"/>
  <c r="BK487"/>
  <c r="BK241"/>
  <c r="J626"/>
  <c r="BK325"/>
  <c r="BK557"/>
  <c i="3" r="BK88"/>
  <c i="2" r="BK184"/>
  <c r="J427"/>
  <c r="BK292"/>
  <c r="J124"/>
  <c i="3" r="J82"/>
  <c i="2" r="J200"/>
  <c r="J210"/>
  <c r="BK637"/>
  <c r="BK644"/>
  <c r="BK507"/>
  <c r="J548"/>
  <c r="J463"/>
  <c r="J633"/>
  <c r="J218"/>
  <c r="BK675"/>
  <c r="J279"/>
  <c r="J163"/>
  <c r="BK471"/>
  <c r="J282"/>
  <c r="J591"/>
  <c r="BK691"/>
  <c r="BK633"/>
  <c r="J532"/>
  <c r="BK588"/>
  <c r="BK457"/>
  <c r="BK454"/>
  <c r="J525"/>
  <c r="BK411"/>
  <c r="J156"/>
  <c r="J491"/>
  <c i="3" r="J88"/>
  <c i="2" r="J499"/>
  <c r="BK342"/>
  <c r="J143"/>
  <c r="J174"/>
  <c r="BK225"/>
  <c r="J576"/>
  <c r="J658"/>
  <c i="3" r="J90"/>
  <c i="2" r="BK400"/>
  <c r="BK704"/>
  <c r="J118"/>
  <c r="J92"/>
  <c r="J259"/>
  <c r="J337"/>
  <c r="BK269"/>
  <c r="J243"/>
  <c r="BK525"/>
  <c r="J551"/>
  <c r="J306"/>
  <c r="J460"/>
  <c r="J539"/>
  <c r="J594"/>
  <c r="BK266"/>
  <c r="J397"/>
  <c r="J133"/>
  <c r="J454"/>
  <c r="J382"/>
  <c r="BK282"/>
  <c r="BK210"/>
  <c r="J186"/>
  <c r="J98"/>
  <c r="BK109"/>
  <c r="J231"/>
  <c l="1" r="BK91"/>
  <c r="J91"/>
  <c r="J61"/>
  <c r="T104"/>
  <c r="P104"/>
  <c r="P148"/>
  <c r="R104"/>
  <c r="T699"/>
  <c r="T91"/>
  <c r="P113"/>
  <c r="BK128"/>
  <c r="J128"/>
  <c r="J65"/>
  <c r="R699"/>
  <c r="T148"/>
  <c r="R148"/>
  <c r="BK148"/>
  <c r="J148"/>
  <c r="J67"/>
  <c r="T295"/>
  <c r="P91"/>
  <c r="BK113"/>
  <c r="J113"/>
  <c r="J63"/>
  <c r="P128"/>
  <c r="BK699"/>
  <c r="J699"/>
  <c r="J69"/>
  <c r="R295"/>
  <c r="BK295"/>
  <c r="J295"/>
  <c r="J68"/>
  <c i="3" r="BK81"/>
  <c r="J81"/>
  <c r="J60"/>
  <c i="2" r="P295"/>
  <c i="3" r="P81"/>
  <c r="P80"/>
  <c i="1" r="AU56"/>
  <c i="2" r="R91"/>
  <c r="R113"/>
  <c r="R128"/>
  <c i="3" r="R81"/>
  <c r="R80"/>
  <c i="2" r="BK104"/>
  <c r="J104"/>
  <c r="J62"/>
  <c r="T113"/>
  <c r="T128"/>
  <c r="P699"/>
  <c i="3" r="T81"/>
  <c r="T80"/>
  <c i="2" r="BK123"/>
  <c r="J123"/>
  <c r="J64"/>
  <c i="3" r="BE88"/>
  <c r="BE90"/>
  <c r="J74"/>
  <c r="E70"/>
  <c r="BE84"/>
  <c r="BE96"/>
  <c r="F55"/>
  <c r="BE92"/>
  <c r="BE86"/>
  <c r="BE94"/>
  <c r="BE82"/>
  <c i="2" r="BE95"/>
  <c r="BE105"/>
  <c r="BE133"/>
  <c r="BE207"/>
  <c r="BE255"/>
  <c r="BE266"/>
  <c r="BE282"/>
  <c r="BE303"/>
  <c r="BE408"/>
  <c r="BE417"/>
  <c r="BE499"/>
  <c r="BE532"/>
  <c r="BE536"/>
  <c r="BE542"/>
  <c r="BE576"/>
  <c r="BE626"/>
  <c r="BE641"/>
  <c r="BE129"/>
  <c r="BE174"/>
  <c r="BE184"/>
  <c r="BE197"/>
  <c r="BE243"/>
  <c r="BE277"/>
  <c r="BE325"/>
  <c r="BE364"/>
  <c r="BE379"/>
  <c r="BE451"/>
  <c r="BE491"/>
  <c r="BE530"/>
  <c r="BE612"/>
  <c r="BE650"/>
  <c r="BE675"/>
  <c r="F86"/>
  <c r="BE140"/>
  <c r="BE214"/>
  <c r="BE300"/>
  <c r="BE393"/>
  <c r="BE431"/>
  <c r="BE503"/>
  <c r="BE548"/>
  <c r="BE551"/>
  <c r="BE629"/>
  <c r="BE661"/>
  <c r="BE665"/>
  <c r="BE679"/>
  <c r="BE166"/>
  <c r="BE218"/>
  <c r="BE314"/>
  <c r="BE447"/>
  <c r="BE525"/>
  <c r="BE554"/>
  <c r="J52"/>
  <c r="BE188"/>
  <c r="BE337"/>
  <c r="BE527"/>
  <c r="BE591"/>
  <c r="BE594"/>
  <c r="BE616"/>
  <c r="BE623"/>
  <c r="BE683"/>
  <c r="BE700"/>
  <c r="BE704"/>
  <c r="BE92"/>
  <c r="BE306"/>
  <c r="BE342"/>
  <c r="BE397"/>
  <c r="BE463"/>
  <c r="BE545"/>
  <c r="BE585"/>
  <c r="BE695"/>
  <c r="BE124"/>
  <c r="BE149"/>
  <c r="BE156"/>
  <c r="BE159"/>
  <c r="BE193"/>
  <c r="BE200"/>
  <c r="BE225"/>
  <c r="BE231"/>
  <c r="BE322"/>
  <c r="BE327"/>
  <c r="BE357"/>
  <c r="BE406"/>
  <c r="BE471"/>
  <c r="BE483"/>
  <c r="BE514"/>
  <c r="BE570"/>
  <c r="BE601"/>
  <c r="BE620"/>
  <c r="BE633"/>
  <c r="BE647"/>
  <c r="BE691"/>
  <c r="BE702"/>
  <c r="BE400"/>
  <c r="BE495"/>
  <c r="BE101"/>
  <c r="BE121"/>
  <c r="BE177"/>
  <c r="BE235"/>
  <c r="BE275"/>
  <c r="BE460"/>
  <c r="BE516"/>
  <c r="BE143"/>
  <c r="BE190"/>
  <c r="BE222"/>
  <c r="BE249"/>
  <c r="BE271"/>
  <c r="BE290"/>
  <c r="BE352"/>
  <c r="BE421"/>
  <c r="E79"/>
  <c r="BE109"/>
  <c r="BE118"/>
  <c r="BE163"/>
  <c r="BE259"/>
  <c r="BE286"/>
  <c r="BE372"/>
  <c r="BE382"/>
  <c r="BE390"/>
  <c r="BE567"/>
  <c r="BE582"/>
  <c r="BE604"/>
  <c r="BE637"/>
  <c r="BE644"/>
  <c r="BE186"/>
  <c r="BE210"/>
  <c r="BE246"/>
  <c r="BE386"/>
  <c r="BE487"/>
  <c r="BE511"/>
  <c r="BE539"/>
  <c r="BE557"/>
  <c r="BE560"/>
  <c r="BE563"/>
  <c r="BE573"/>
  <c r="BE588"/>
  <c r="BE608"/>
  <c r="BE658"/>
  <c r="BE687"/>
  <c r="BE98"/>
  <c r="BE114"/>
  <c r="BE252"/>
  <c r="BE279"/>
  <c r="BE292"/>
  <c r="BE376"/>
  <c r="BE413"/>
  <c r="BE427"/>
  <c r="BE170"/>
  <c r="BE229"/>
  <c r="BE241"/>
  <c r="BE262"/>
  <c r="BE296"/>
  <c r="BE310"/>
  <c r="BE318"/>
  <c r="BE367"/>
  <c r="BE443"/>
  <c r="BE457"/>
  <c r="BE152"/>
  <c r="BE180"/>
  <c r="BE403"/>
  <c r="BE411"/>
  <c r="BE479"/>
  <c r="BE203"/>
  <c r="BE237"/>
  <c r="BE269"/>
  <c r="BE439"/>
  <c r="BE454"/>
  <c r="BE507"/>
  <c i="3" r="F36"/>
  <c i="1" r="BC56"/>
  <c i="3" r="J34"/>
  <c i="1" r="AW56"/>
  <c i="3" r="F37"/>
  <c i="1" r="BD56"/>
  <c i="3" r="F34"/>
  <c i="1" r="BA56"/>
  <c i="2" r="F37"/>
  <c i="1" r="BD55"/>
  <c i="2" r="F34"/>
  <c i="1" r="BA55"/>
  <c i="3" r="F35"/>
  <c i="1" r="BB56"/>
  <c i="2" r="F35"/>
  <c i="1" r="BB55"/>
  <c i="2" r="J34"/>
  <c i="1" r="AW55"/>
  <c i="2" r="F36"/>
  <c i="1" r="BC55"/>
  <c i="2" l="1" r="R90"/>
  <c r="R147"/>
  <c r="T147"/>
  <c r="P90"/>
  <c r="T90"/>
  <c r="T89"/>
  <c r="P147"/>
  <c r="BK147"/>
  <c r="J147"/>
  <c r="J66"/>
  <c r="BK90"/>
  <c r="J90"/>
  <c r="J60"/>
  <c i="3" r="BK80"/>
  <c r="J80"/>
  <c r="J59"/>
  <c i="2" r="BK89"/>
  <c r="J89"/>
  <c r="J59"/>
  <c r="F33"/>
  <c i="1" r="AZ55"/>
  <c r="BD54"/>
  <c r="W33"/>
  <c r="BA54"/>
  <c r="AW54"/>
  <c r="AK30"/>
  <c r="BC54"/>
  <c r="W32"/>
  <c i="3" r="J33"/>
  <c i="1" r="AV56"/>
  <c r="AT56"/>
  <c r="BB54"/>
  <c r="W31"/>
  <c i="3" r="F33"/>
  <c i="1" r="AZ56"/>
  <c i="2" r="J33"/>
  <c i="1" r="AV55"/>
  <c r="AT55"/>
  <c i="2" l="1" r="P89"/>
  <c i="1" r="AU55"/>
  <c i="2" r="R89"/>
  <c i="1" r="AU54"/>
  <c i="3" r="J30"/>
  <c i="1" r="AG56"/>
  <c r="AX54"/>
  <c r="W30"/>
  <c i="2" r="J30"/>
  <c i="1" r="AG55"/>
  <c r="AG54"/>
  <c r="AK26"/>
  <c r="AY54"/>
  <c r="AZ54"/>
  <c r="W29"/>
  <c i="3" l="1" r="J39"/>
  <c i="2" r="J39"/>
  <c i="1" r="AN55"/>
  <c r="AN5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<sst xmlns="http://schemas.openxmlformats.org/spreadsheetml/2006/main">
  <si>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</si>
  <si>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</si>
  <si>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</si>
  <si>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</si>
  <si>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</si>
  <si>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{95f21330-e5de-42a8-831f-90d163777e3d}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</si>
  <si>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</si>
  <si>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</si>
  <si>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</si>
  <si>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</si>
  <si>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</si>
  <si>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</si>
  <si>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</si>
  <si>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</si>
  <si>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VO-1219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</si>
  <si>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</si>
  <si>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</si>
  <si>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Zemní práce VO ul. Havířská v úseku od ul. Mládežnické po ul. Rudé armády</t>
  </si>
  <si>
    <t>KSO:</t>
  </si>
  <si>
    <t>828 75 13</t>
  </si>
  <si>
    <t>CC-CZ:</t>
  </si>
  <si>
    <t>2224</t>
  </si>
  <si>
    <t>Místo:</t>
  </si>
  <si>
    <t>Karviná</t>
  </si>
  <si>
    <t>Datum:</t>
  </si>
  <si>
    <t>3. 12. 2024</t>
  </si>
  <si>
    <t>CZ-CPV:</t>
  </si>
  <si>
    <t>45231400-9</t>
  </si>
  <si>
    <t>CZ-CPA:</t>
  </si>
  <si>
    <t>42.22.22</t>
  </si>
  <si>
    <t>Zadavatel:</t>
  </si>
  <si>
    <t>IČ:</t>
  </si>
  <si>
    <t>65138082</t>
  </si>
  <si>
    <t>Technické služby Karviná, a.s.</t>
  </si>
  <si>
    <t>DIČ:</t>
  </si>
  <si>
    <t>CZ65138082</t>
  </si>
  <si>
    <t>Uchazeč:</t>
  </si>
  <si>
    <t>Vyplň údaj</t>
  </si>
  <si>
    <t>Projektant:</t>
  </si>
  <si>
    <t>27767931</t>
  </si>
  <si>
    <t>PTD Muchová, s.r.o.</t>
  </si>
  <si>
    <t>CZ27767931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</si>
  <si>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</si>
  <si>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</si>
  <si>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</si>
  <si>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</si>
  <si>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</si>
  <si>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</si>
  <si>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</si>
  <si>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</si>
  <si>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</si>
  <si>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</si>
  <si>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</si>
  <si>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</si>
  <si>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</si>
  <si>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</si>
  <si>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</si>
  <si>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</si>
  <si>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</si>
  <si>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</si>
  <si>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</si>
  <si>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</si>
  <si>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</si>
  <si>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</si>
  <si>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</si>
  <si>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</si>
  <si>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</si>
  <si>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</si>
  <si>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</si>
  <si>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</si>
  <si>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</si>
  <si>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</si>
  <si>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</si>
  <si>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</si>
  <si>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</si>
  <si>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</si>
  <si>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</si>
  <si>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</si>
  <si>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</si>
  <si>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</si>
  <si>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</si>
  <si>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</si>
  <si>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</si>
  <si>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</si>
  <si>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</si>
  <si>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/</t>
  </si>
  <si>
    <t>01</t>
  </si>
  <si>
    <t>ING</t>
  </si>
  <si>
    <t>1</t>
  </si>
  <si>
    <t>{dd7df066-539f-487e-a442-40a010538174}</t>
  </si>
  <si>
    <t>2</t>
  </si>
  <si>
    <t>02</t>
  </si>
  <si>
    <t>Zemní práce VO ul. Havířská v úseku od ul. Mládežnické po ul. Rudé armády - vedlejší rozp. náklady</t>
  </si>
  <si>
    <t>VON</t>
  </si>
  <si>
    <t>{75f1cf83-59c6-41d7-863e-dd8ae9cf82ab}</t>
  </si>
  <si>
    <t>KRYCÍ LIST SOUPISU PRACÍ</t>
  </si>
  <si>
    <t>Objekt:</t>
  </si>
  <si>
    <t>01 - Zemní práce VO ul. Havířská v úseku od ul. Mládežnické po ul. Rudé armády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</si>
  <si>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</si>
  <si>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</si>
  <si>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</si>
  <si>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</si>
  <si>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</si>
  <si>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</si>
  <si>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</si>
  <si>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</si>
  <si>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</si>
  <si>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</si>
  <si>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</si>
  <si>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</si>
  <si>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</si>
  <si>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</si>
  <si>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</si>
  <si>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</si>
  <si>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</si>
  <si>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</si>
  <si>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</si>
  <si>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</si>
  <si>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</si>
  <si>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</si>
  <si>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</si>
  <si>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</si>
  <si>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</si>
  <si>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</si>
  <si>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</si>
  <si>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</si>
  <si>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</si>
  <si>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</si>
  <si>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</si>
  <si>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</si>
  <si>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112155315</t>
  </si>
  <si>
    <t>Štěpkování s naložením na dopravní prostředek a odvozem do 20 km keřového porostu hustého</t>
  </si>
  <si>
    <t>m2</t>
  </si>
  <si>
    <t>CS ÚRS 2024 02</t>
  </si>
  <si>
    <t>4</t>
  </si>
  <si>
    <t>1610732570</t>
  </si>
  <si>
    <t>Online PSC</t>
  </si>
  <si>
    <t>https://podminky.urs.cz/item/CS_URS_2024_02/112155315</t>
  </si>
  <si>
    <t>P</t>
  </si>
  <si>
    <t>Poznámka k položce:_x000d_
Štěpkování kácených keřů s odvozem - výměra položky vychází z rozsahu kácených keřů - viz výměra položky 460030025 v části "Zemní práce při extr. mont. pracích".</t>
  </si>
  <si>
    <t>184818231</t>
  </si>
  <si>
    <t>Ochrana kmene bedněním před poškozením stavebním provozem zřízení včetně odstranění výšky bednění do 2 m průměru kmene do 300 mm</t>
  </si>
  <si>
    <t>kus</t>
  </si>
  <si>
    <t>-1263952534</t>
  </si>
  <si>
    <t>https://podminky.urs.cz/item/CS_URS_2024_02/184818231</t>
  </si>
  <si>
    <t xml:space="preserve">Poznámka k položce:_x000d_
Ochrane kmene stromu v místech přiblížení výkopů VO ke stromům (výkopové práce v dosahu korun stromů). Výměra položky vychází z  průzkumu v terénu a z výkresu C2.</t>
  </si>
  <si>
    <t>3</t>
  </si>
  <si>
    <t>184818232</t>
  </si>
  <si>
    <t>Ochrana kmene bedněním před poškozením stavebním provozem zřízení včetně odstranění výšky bednění do 2 m průměru kmene přes 300 do 500 mm</t>
  </si>
  <si>
    <t>-876590747</t>
  </si>
  <si>
    <t>https://podminky.urs.cz/item/CS_URS_2024_02/184818232</t>
  </si>
  <si>
    <t>184818233</t>
  </si>
  <si>
    <t>Ochrana kmene bedněním před poškozením stavebním provozem zřízení včetně odstranění výšky bednění do 2 m průměru kmene přes 500 do 700 mm</t>
  </si>
  <si>
    <t>-97586748</t>
  </si>
  <si>
    <t>https://podminky.urs.cz/item/CS_URS_2024_02/184818233</t>
  </si>
  <si>
    <t>5</t>
  </si>
  <si>
    <t>Komunikace pozemní</t>
  </si>
  <si>
    <t>573191111</t>
  </si>
  <si>
    <t>Postřik infiltrační kationaktivní emulzí v množství 1,00 kg/m2</t>
  </si>
  <si>
    <t>106667950</t>
  </si>
  <si>
    <t>https://podminky.urs.cz/item/CS_URS_2024_02/573191111</t>
  </si>
  <si>
    <t>Poznámka k položce:_x000d_
V místech obnovovaných asfaltových povrchů. Výměra položky vychází z výměr položek 468011142 a 468011143.</t>
  </si>
  <si>
    <t>VV</t>
  </si>
  <si>
    <t>212,0+78,0</t>
  </si>
  <si>
    <t>6</t>
  </si>
  <si>
    <t>573231106</t>
  </si>
  <si>
    <t>Postřik spojovací PS bez posypu kamenivem ze silniční emulze, v množství 0,30 kg/m2</t>
  </si>
  <si>
    <t>-1108447735</t>
  </si>
  <si>
    <t>https://podminky.urs.cz/item/CS_URS_2024_02/573231106</t>
  </si>
  <si>
    <t>Poznámka k položce:_x000d_
V místech obnovovaných asfaltových povrchů. Výměra položky odpovídá výměře položky 573191111 (2 vrstvy).</t>
  </si>
  <si>
    <t>290*2</t>
  </si>
  <si>
    <t>Úpravy povrchů, podlahy a osazování výplní</t>
  </si>
  <si>
    <t>7</t>
  </si>
  <si>
    <t>628332111</t>
  </si>
  <si>
    <t>Omítka cementová zdí a valů zatřená na zdivu nebo na betonu hrubá</t>
  </si>
  <si>
    <t>-591266858</t>
  </si>
  <si>
    <t>https://podminky.urs.cz/item/CS_URS_2024_02/628332111</t>
  </si>
  <si>
    <t>Poznámka k položce:_x000d_
Oprava omítky po montáži nové trubky do soklu a zdi budovy. Výměra položky vychází z průzkumu v terénu.</t>
  </si>
  <si>
    <t>1*0,07</t>
  </si>
  <si>
    <t>8</t>
  </si>
  <si>
    <t>628332121</t>
  </si>
  <si>
    <t>Omítka cementová zdí a valů zatřená na zdivu nebo na betonu hladká</t>
  </si>
  <si>
    <t>-1868753350</t>
  </si>
  <si>
    <t>https://podminky.urs.cz/item/CS_URS_2024_02/628332121</t>
  </si>
  <si>
    <t>9</t>
  </si>
  <si>
    <t>211000002-R.1</t>
  </si>
  <si>
    <t xml:space="preserve">Oprava tepelně izolační vrstvy a nátěru fasády budovy (stěny nebo soklu) v místě dotčení včetně sladění nátěru fasády (soklu) do barevného odstínu odpovídajícímu barvě stávající fasády nebo soklu, dodání veškerého potřebného materiálu - provedení prací musí být zajištěno specializovanou firmou </t>
  </si>
  <si>
    <t>-787576025</t>
  </si>
  <si>
    <t>Poznámka k položce:_x000d_
V ceně položky zahrnuta rovněž doprava materiálu na místo určení.</t>
  </si>
  <si>
    <t>Ostatní konstrukce a práce, bourání</t>
  </si>
  <si>
    <t>10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</si>
  <si>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</si>
  <si>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</si>
  <si>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m</t>
  </si>
  <si>
    <t>923237645</t>
  </si>
  <si>
    <t>https://podminky.urs.cz/item/CS_URS_2024_02/919732211</t>
  </si>
  <si>
    <t>Poznámka k položce:_x000d_
Utěsnění dilatačních spár v asfaltových površích asfaltem - typ zálivky bude s předstihem odsouhlasen správcem dotčených komunikací. Výměra položky vychází z výměr položek č. 468041122 a 468041123.</t>
  </si>
  <si>
    <t>422+140</t>
  </si>
  <si>
    <t>998</t>
  </si>
  <si>
    <t>Přesun hmot</t>
  </si>
  <si>
    <t>11</t>
  </si>
  <si>
    <t>998231311</t>
  </si>
  <si>
    <t>Přesun hmot pro sadovnické a krajinářské úpravy strojně dopravní vzdálenost do 5000 m</t>
  </si>
  <si>
    <t>t</t>
  </si>
  <si>
    <t>94360003</t>
  </si>
  <si>
    <t>https://podminky.urs.cz/item/CS_URS_2024_02/998231311</t>
  </si>
  <si>
    <t>Poznámka k položce:_x000d_
Hmotnosti materiálů vycházejí z příslušných položek soupisu prací. Dopravní vzdálenost do 10 km, uvažována tedy dvojnásobná výměra základní položky s dopravní vzdáleností do 5000 m.</t>
  </si>
  <si>
    <t>(0,102+0,427+1,345+0,069+0,090+0,013)*2</t>
  </si>
  <si>
    <t>998225111</t>
  </si>
  <si>
    <t>Přesun hmot pro komunikace s krytem z kameniva, monolitickým betonovým nebo živičným dopravní vzdálenost do 200 m jakékoliv délky objektu</t>
  </si>
  <si>
    <t>1737003904</t>
  </si>
  <si>
    <t>https://podminky.urs.cz/item/CS_URS_2024_02/998225111</t>
  </si>
  <si>
    <t>Poznámka k položce:_x000d_
Hmotnosti materiálů vycházejí z příslušných položek soupisu prací. Položka zahrnuje přesun hmot a dopravu materiálů do všech typů výkopů a základů nebo pro jiné práce realizované v rámci stavby, s výjimkou položek, u nichž je ve specifikaci nebo poznámce uvedeno, že zahrnují dopavu na místo stavby.</t>
  </si>
  <si>
    <t>0,099+0,180+0,003+0,003+0,343+0,026+0,644+0,200+11,854+0,035+0,980+53,447+147,42</t>
  </si>
  <si>
    <t>120,766+37,855+14,814+0,265+0,003+8,063+1,890+0,922+0,408+15,923+29,973+55,624</t>
  </si>
  <si>
    <t>0,013+28,876+21,991+27,488+18,393+14,159+10,113</t>
  </si>
  <si>
    <t>Součet</t>
  </si>
  <si>
    <t>13</t>
  </si>
  <si>
    <t>998225194</t>
  </si>
  <si>
    <t>Přesun hmot pro komunikace s krytem z kameniva, monolitickým betonovým nebo živičným Příplatek k ceně za zvětšený přesun přes vymezenou vodorovnou dopravní vzdálenost do 5000 m</t>
  </si>
  <si>
    <t>286784579</t>
  </si>
  <si>
    <t>https://podminky.urs.cz/item/CS_URS_2024_02/998225194</t>
  </si>
  <si>
    <t>Poznámka k položce:_x000d_
Výměra položky vychází z výměry položky č. 998225111. Předpokládaný dovoz materiálu ze vzdálenosti do 15 km, t.j. 1 x základní dopravní vzdálenost do 5000 m.</t>
  </si>
  <si>
    <t>14</t>
  </si>
  <si>
    <t>998225195</t>
  </si>
  <si>
    <t>Přesun hmot pro komunikace s krytem z kameniva, monolitickým betonovým nebo živičným Příplatek k ceně za zvětšený přesun přes vymezenou vodorovnou dopravní vzdálenost za každých dalších 5000 m přes 5000 m</t>
  </si>
  <si>
    <t>581424410</t>
  </si>
  <si>
    <t>https://podminky.urs.cz/item/CS_URS_2024_02/998225195</t>
  </si>
  <si>
    <t>Poznámka k položce:_x000d_
Výměra položky vychází z výměry položky č. 998225111. Předpokládaná celková dopravní vzdálenost do 15 km, t.j. 2 x 5000 m nad základní výměru 5000 m.</t>
  </si>
  <si>
    <t>622,773*2</t>
  </si>
  <si>
    <t>M</t>
  </si>
  <si>
    <t>Práce a dodávky M</t>
  </si>
  <si>
    <t>21-M</t>
  </si>
  <si>
    <t>Elektromontáže</t>
  </si>
  <si>
    <t>15</t>
  </si>
  <si>
    <t>218204125</t>
  </si>
  <si>
    <t>Demontáž patic stožárů osvětlení litinových</t>
  </si>
  <si>
    <t>64</t>
  </si>
  <si>
    <t>1165232703</t>
  </si>
  <si>
    <t>https://podminky.urs.cz/item/CS_URS_2024_02/218204125</t>
  </si>
  <si>
    <t>Poznámka k položce:_x000d_
Demontáž litinových patic z dotčených stávajících stožárů VO. Výměra položky vychází z průzkumu v terénu. Upozornění - patice nepoškodit, budou dále použity!</t>
  </si>
  <si>
    <t>16</t>
  </si>
  <si>
    <t>218120102</t>
  </si>
  <si>
    <t>Demontáž pojistek s odpojením vodičů závitových pojistkových patron nožových</t>
  </si>
  <si>
    <t>2104125843</t>
  </si>
  <si>
    <t>https://podminky.urs.cz/item/CS_URS_2024_02/218120102</t>
  </si>
  <si>
    <t>Poznámka k položce:_x000d_
Demontáž pojistek z dotčených vývodů dotčených rozváděčů - výměra položky vychází z pasportu VO a z výkresu D2.1.</t>
  </si>
  <si>
    <t>12*3</t>
  </si>
  <si>
    <t>17</t>
  </si>
  <si>
    <t>218902013</t>
  </si>
  <si>
    <t>Demontáž izolovaných kabelů hliníkových do 1 kV bez odpojení vodičů plných nebo laněných kulatých (např. AYKY) uložených volně počtu a průřezu žil 4x35 mm2</t>
  </si>
  <si>
    <t>862283390</t>
  </si>
  <si>
    <t>https://podminky.urs.cz/item/CS_URS_2024_02/218902013</t>
  </si>
  <si>
    <t>Poznámka k položce:_x000d_
Demontáž stávajících kabelů rozvodu VO v nadzemní části ve stožárech a rozváděčích, při průchodu stávajícími základy a v zemi v rozsahu odkopání při provádění výkopových prací pro uložení nových kabelů - předpoklad demontáže cca 1/4 výměry všech stávajících kabelů. Výměra položky vychází z pasportu VO, informací správce VO a z rozsahu navržených výkopů.</t>
  </si>
  <si>
    <t>18</t>
  </si>
  <si>
    <t>210100152</t>
  </si>
  <si>
    <t>Ukončení kabelů smršťovací koncovkou nebo páskou se zapojením bez letování počtu a průřezu žil 4 x 35 mm2</t>
  </si>
  <si>
    <t>1186226722</t>
  </si>
  <si>
    <t>https://podminky.urs.cz/item/CS_URS_2024_02/210100152</t>
  </si>
  <si>
    <t xml:space="preserve">Poznámka k položce:_x000d_
Demontáž zařízení - dle metodiky ceníků ÚRS je cena demontáže stanovena cenou montáže zařízení vynásobená koeficientem 0,5. Jedná se o demontáž smršťovacích koncovek z konců demontovaných kabelů VO.  Výměra položky vychází z pasportu VO a informací správce VO.</t>
  </si>
  <si>
    <t>28*1+32*2+10*3</t>
  </si>
  <si>
    <t>19</t>
  </si>
  <si>
    <t>218220302</t>
  </si>
  <si>
    <t>Demontáž hromosvodného vedení svorek se 3 a více šrouby</t>
  </si>
  <si>
    <t>1249494995</t>
  </si>
  <si>
    <t>https://podminky.urs.cz/item/CS_URS_2024_02/218220302</t>
  </si>
  <si>
    <t>Poznámka k položce:_x000d_
Demontáž zemnících svorek z dotčených stožárů VO nebo rozváděčů, kde bude provedena výměna kabelu a zemniče (výměra položky vychází z výkresu D2.1 a z pasportu VO).</t>
  </si>
  <si>
    <t>20</t>
  </si>
  <si>
    <t>218220001</t>
  </si>
  <si>
    <t>Demontáž uzemňovacího vedení připojeného pomocí svorek na povrchu vodičů FeZn páskou průřezu do 120 mm2</t>
  </si>
  <si>
    <t>-1392576322</t>
  </si>
  <si>
    <t>https://podminky.urs.cz/item/CS_URS_2024_02/218220001</t>
  </si>
  <si>
    <t>Poznámka k položce:_x000d_
Demontáž uzemnění v nadzemní části - 0,5 m na každý dotčený stožár VO nebo rozváděč.</t>
  </si>
  <si>
    <t>70*0,5</t>
  </si>
  <si>
    <t>218220020</t>
  </si>
  <si>
    <t>Demontáž uzemňovacího vedení připojeného pomocí svorek v zemi s izolací spojů vodičů FeZn páskou průřezu do 120 mm2 v městské zástavbě</t>
  </si>
  <si>
    <t>-1520797892</t>
  </si>
  <si>
    <t>https://podminky.urs.cz/item/CS_URS_2024_02/218220020</t>
  </si>
  <si>
    <t>Poznámka k položce:_x000d_
Demontáž uzemnění v zemi v rozsahu odkopání základu při výměně vedení - 2 m na každý dotčený stožár nebo rozváděč.</t>
  </si>
  <si>
    <t>70*2</t>
  </si>
  <si>
    <t>22</t>
  </si>
  <si>
    <t>210000001-R</t>
  </si>
  <si>
    <t>Naložení a odvoz demontovaného materiálu včetně mechanizmů, uložení do vzdálenosti 15 km vč. poplatků za uložení odpadu, likvidace světelných zdrojů</t>
  </si>
  <si>
    <t>-468241048</t>
  </si>
  <si>
    <t xml:space="preserve">Poznámka k položce:_x000d_
V případě požadavku správce VO bude použitelný demontovaný materiál předán správě VO s odvozem do areálu TS Karviná, a.s. Cena položky vychází z předpokládané časové náročnosti, hodinové sazby pracovníka hodinové sazby nákladního vozidla s řidičem a z cen za uložení odpadu.  Stávající patice nebudou likvidovány, budou opět použity!</t>
  </si>
  <si>
    <t>(36*0,2+935*0,95+122*0,5+70*0,15+35*0,95+140*0,95)/1000</t>
  </si>
  <si>
    <t>23</t>
  </si>
  <si>
    <t>210204125</t>
  </si>
  <si>
    <t>Montáž patic stožárů osvětlení litinových</t>
  </si>
  <si>
    <t>-1104986581</t>
  </si>
  <si>
    <t>https://podminky.urs.cz/item/CS_URS_2024_02/210204125</t>
  </si>
  <si>
    <t>Poznámka k položce:_x000d_
Montáž stávajících litinových patic na stávající stožáry VO po provedení výměny kabelů. V ceně položky zahrnuto rovněž utesnění prostoru mezi paticí a dříkem stožáru vč. dodání vhodného těsnícího materiálu. Výměra položky vychází z průzkumu v terénu.</t>
  </si>
  <si>
    <t>24</t>
  </si>
  <si>
    <t>210120102</t>
  </si>
  <si>
    <t>Montáž pojistek se zapojením vodičů závitových pojistkových částí pojistkových patron nožových</t>
  </si>
  <si>
    <t>827413301</t>
  </si>
  <si>
    <t>https://podminky.urs.cz/item/CS_URS_2024_02/210120102</t>
  </si>
  <si>
    <t>Poznámka k položce:_x000d_
Montáž pojistek na dotčené vývody dotčených rozváděčů - výměra položky vychází z pasportu VO a z výkresu D2.1.</t>
  </si>
  <si>
    <t>25</t>
  </si>
  <si>
    <t>310000014.5-R</t>
  </si>
  <si>
    <t>Nožová pojistka vel. 000, jmen. proud 16 A, charakteristika gG</t>
  </si>
  <si>
    <t>128</t>
  </si>
  <si>
    <t>-221240231</t>
  </si>
  <si>
    <t>Poznámka k položce:_x000d_
V ceně položky zahrnuta doprava na místo určení. Před objednáním nutno ověřit typ stávajících pojistkových spodků (velikost a provedení stávajících pojistek).</t>
  </si>
  <si>
    <t>26</t>
  </si>
  <si>
    <t>210000500-R</t>
  </si>
  <si>
    <t>Demontáž stožárových dvířek vč. použití potřebného nářadí</t>
  </si>
  <si>
    <t>ks</t>
  </si>
  <si>
    <t>-831802146</t>
  </si>
  <si>
    <t>Poznámka k položce:_x000d_
Zpřístupnění prostoru stožárové rozvodnice pro provedení potřebných prací (pozn. - demontáž a montáž stožárů není v této dokumentaci řešena).Cena položky vychází z předpokládané časové náročnosti a hodinové sazby pracovníka.</t>
  </si>
  <si>
    <t>27</t>
  </si>
  <si>
    <t>210000501-R</t>
  </si>
  <si>
    <t>Montáž stožárových dvířek vč. použití potřebného nářadí</t>
  </si>
  <si>
    <t>-1820366939</t>
  </si>
  <si>
    <t>Poznámka k položce:_x000d_
Uzavření prostoru stožárové rozvodnice po provedení potřebných prací (pozn. - demontáž a montáž stožárů není v této dokumentaci řešena).Cena položky vychází z předpokládané časové náročnosti a hodinové sazby pracovníka.</t>
  </si>
  <si>
    <t>28</t>
  </si>
  <si>
    <t>210812033</t>
  </si>
  <si>
    <t>Montáž izolovaných kabelů měděných do 1 kV bez ukončení plných nebo laněných kulatých (např. CYKY, CHKE-R) uložených volně nebo v liště počtu a průřezu žil 4x6 až 10 mm2</t>
  </si>
  <si>
    <t>204886568</t>
  </si>
  <si>
    <t>https://podminky.urs.cz/item/CS_URS_2024_02/210812033</t>
  </si>
  <si>
    <t>Poznámka k položce:_x000d_
Výměra položky vychází z výkresů C2 a D2.1. Do výměry položky zahrnuta i rezerva kabelů pro zapojení do elektrovýzbrojí a rozváděčů, prodloužení rozvodu vlivem zvlnění chrániček ve výkopech a zvlnění kabelů v chráničkách.</t>
  </si>
  <si>
    <t>29</t>
  </si>
  <si>
    <t>310000015-R</t>
  </si>
  <si>
    <t>Kabel CYKY-J 4x10 mm2 RE</t>
  </si>
  <si>
    <t>512794145</t>
  </si>
  <si>
    <t>Poznámka k položce:_x000d_
Do výměry položky zahrnuto ztratné prořezem. V ceně položky zahrnuta doprava na místo určení.</t>
  </si>
  <si>
    <t>250</t>
  </si>
  <si>
    <t>250*1,05 'Přepočtené koeficientem množství</t>
  </si>
  <si>
    <t>30</t>
  </si>
  <si>
    <t>210950201</t>
  </si>
  <si>
    <t>Ostatní práce při montáži vodičů, šňůr a kabelů Příplatek k cenám za zatahování kabelů do tvárnicových tras s komorami nebo do kolektorů hmotnosti kabelů do 0,75 kg</t>
  </si>
  <si>
    <t>1345098153</t>
  </si>
  <si>
    <t>https://podminky.urs.cz/item/CS_URS_2024_02/210950201</t>
  </si>
  <si>
    <t>Poznámka k položce:_x000d_
Příplatek za protaženíí kabelů CYKY 4x10 chráničkami ve výkopech a trubkách v základech stožárů nebo rozváděčů. Výměra položky - viz montáž uvedeného typu kabelu.</t>
  </si>
  <si>
    <t>31</t>
  </si>
  <si>
    <t>210812035</t>
  </si>
  <si>
    <t>Montáž izolovaných kabelů měděných do 1 kV bez ukončení plných nebo laněných kulatých (např. CYKY, CHKE-R) uložených volně nebo v liště počtu a průřezu žil 4x16 mm2</t>
  </si>
  <si>
    <t>-1715889915</t>
  </si>
  <si>
    <t>https://podminky.urs.cz/item/CS_URS_2024_02/210812035</t>
  </si>
  <si>
    <t>32</t>
  </si>
  <si>
    <t>310000016-R</t>
  </si>
  <si>
    <t>Kabel CYKY-J 4x16 mm2 RE</t>
  </si>
  <si>
    <t>1099918099</t>
  </si>
  <si>
    <t>Poznámka k položce:_x000d_
Do výměry položky zahrnuto i ztratné prořezem. V ceně položky zahrnuta doprava na místo určení.</t>
  </si>
  <si>
    <t>3490</t>
  </si>
  <si>
    <t>3490*1,035 'Přepočtené koeficientem množství</t>
  </si>
  <si>
    <t>33</t>
  </si>
  <si>
    <t>210950202</t>
  </si>
  <si>
    <t>Ostatní práce při montáži vodičů, šňůr a kabelů Příplatek k cenám za zatahování kabelů do tvárnicových tras s komorami nebo do kolektorů hmotnosti kabelů do 2 kg</t>
  </si>
  <si>
    <t>-2008291428</t>
  </si>
  <si>
    <t>https://podminky.urs.cz/item/CS_URS_2024_02/210950202</t>
  </si>
  <si>
    <t>Poznámka k položce:_x000d_
Příplatek za protažení kabelů CYKY-J 4x16 chráničkami ve výkopech nebo trubkami v základech stožárů nebo rozváděčů. Výměra položky - viz výměra položky 210812035.</t>
  </si>
  <si>
    <t>34</t>
  </si>
  <si>
    <t>210100251</t>
  </si>
  <si>
    <t>Ukončení kabelů smršťovací koncovkou nebo páskou se zapojením bez letování počtu a průřezu žil 4 x 10 mm2</t>
  </si>
  <si>
    <t>-271133285</t>
  </si>
  <si>
    <t>https://podminky.urs.cz/item/CS_URS_2024_02/210100251</t>
  </si>
  <si>
    <t>Poznámka k položce:_x000d_
Ukončení konců nových kabelů CYKY 4x10 mm2. Výměra položky vychází z výkresu D2.1.</t>
  </si>
  <si>
    <t>4*2</t>
  </si>
  <si>
    <t>35</t>
  </si>
  <si>
    <t>210100151</t>
  </si>
  <si>
    <t>Ukončení kabelů smršťovací koncovkou nebo páskou se zapojením bez letování počtu a průřezu žil 4 x 16 mm2</t>
  </si>
  <si>
    <t>533818097</t>
  </si>
  <si>
    <t>https://podminky.urs.cz/item/CS_URS_2024_02/210100151</t>
  </si>
  <si>
    <t>Poznámka k položce:_x000d_
Ukončení konců nových kabelů CYKY 4x16 mm2. Výměra položky vychází z výkresu D2.1.</t>
  </si>
  <si>
    <t>58*2</t>
  </si>
  <si>
    <t>36</t>
  </si>
  <si>
    <t>1329283208</t>
  </si>
  <si>
    <t>Poznámka k položce:_x000d_
Ukončení konců stávajících kabelů AYKY 4x35 mm2. Výměra položky vychází z výkresu D2.1.</t>
  </si>
  <si>
    <t>2*1</t>
  </si>
  <si>
    <t>37</t>
  </si>
  <si>
    <t>310000010-R.1</t>
  </si>
  <si>
    <t>Smršťovací rozdělovací hlava pro kabely 4x6 až 4x50 mm2</t>
  </si>
  <si>
    <t>560380947</t>
  </si>
  <si>
    <t>Poznámka k položce:_x000d_
V ceně položky zahrnuta doprava na místo určení.</t>
  </si>
  <si>
    <t>8+116+2</t>
  </si>
  <si>
    <t>38</t>
  </si>
  <si>
    <t>210100014</t>
  </si>
  <si>
    <t>Ukončení vodičů izolovaných s označením a zapojením v rozváděči nebo na přístroji průřezu žíly do 10 mm2</t>
  </si>
  <si>
    <t>827605837</t>
  </si>
  <si>
    <t>https://podminky.urs.cz/item/CS_URS_2024_02/210100014</t>
  </si>
  <si>
    <t>Poznámka k položce:_x000d_
Ukončení žil 10 mm2 kabelu VO (4-žilového) lisovacími oky pro zapojení kabelu do elektrovýzbroje s odlišným průřezem stávajících/nových kabelů nebo při zapojení 3 ks a více kabelů v elektrovýzbroji. Výměra položky vychází z výkresu D2.1.</t>
  </si>
  <si>
    <t>6*4</t>
  </si>
  <si>
    <t>39</t>
  </si>
  <si>
    <t>310000010-R.5</t>
  </si>
  <si>
    <t>Kabelové oko lisovací pro žílu Cu 10 mm2</t>
  </si>
  <si>
    <t>1931234788</t>
  </si>
  <si>
    <t xml:space="preserve">Poznámka k položce:_x000d_
V ceně položky zahrnuta doprava na místo určení._x000d_
_x000d_
</t>
  </si>
  <si>
    <t>40</t>
  </si>
  <si>
    <t>210100003</t>
  </si>
  <si>
    <t>Ukončení vodičů izolovaných s označením a zapojením v rozváděči nebo na přístroji průřezu žíly do 16 mm2</t>
  </si>
  <si>
    <t>140727958</t>
  </si>
  <si>
    <t>https://podminky.urs.cz/item/CS_URS_2024_02/210100003</t>
  </si>
  <si>
    <t>Poznámka k položce:_x000d_
Ukončení žil 16 mm2 kabelu VO (4-žilového) lisovacími oky pro zapojení kabelu do elektrovýzbroje s odlišným průřezem stávajících/nových kabelů nebo při zapojení 3 ks a více kabelů v elektrovýzbroji. Výměra položky vychází z výkresu D2.1.</t>
  </si>
  <si>
    <t>22*4</t>
  </si>
  <si>
    <t>41</t>
  </si>
  <si>
    <t>310000010-R.6</t>
  </si>
  <si>
    <t>Kabelové oko lisovací pro žílu Cu 16 mm2</t>
  </si>
  <si>
    <t>-1647573267</t>
  </si>
  <si>
    <t xml:space="preserve">Poznámka k položce:_x000d_
V ceně položky zahrnuta doprava na místo určení._x000d_
</t>
  </si>
  <si>
    <t>42</t>
  </si>
  <si>
    <t>210100005</t>
  </si>
  <si>
    <t>Ukončení vodičů izolovaných s označením a zapojením v rozváděči nebo na přístroji průřezu žíly do 35 mm2</t>
  </si>
  <si>
    <t>-497053776</t>
  </si>
  <si>
    <t>https://podminky.urs.cz/item/CS_URS_2024_02/210100005</t>
  </si>
  <si>
    <t>Poznámka k položce:_x000d_
Ukončení žil 35 mm2 kabelu VO (4-žilového) lisovacími oky pro zapojení kabelu do elektrovýzbroje s odlišným průřezem stávajících/nových kabelů nebo při zapojení 3 ks a více kabelů v elektrovýzbroji. Výměra položky vychází z výkresu D2.1.</t>
  </si>
  <si>
    <t>4*4</t>
  </si>
  <si>
    <t>43</t>
  </si>
  <si>
    <t>310000010-R.7</t>
  </si>
  <si>
    <t>Kabelové oko lisovací pro žílu Cu 35 mm2</t>
  </si>
  <si>
    <t>1573394331</t>
  </si>
  <si>
    <t>44</t>
  </si>
  <si>
    <t>210000002-R</t>
  </si>
  <si>
    <t>Označení stožáru, svorky, rozváděče nebo skříňky samolepkou</t>
  </si>
  <si>
    <t>1088757058</t>
  </si>
  <si>
    <t>Poznámka k položce:_x000d_
Nové označení stožáru VO (stožárových dvířek) nebo rozváděče samolepkami s výstražnými blesky, značkami uzemnění a identifikačním označením stožáru nebo rozváděče (3 ks samolepek na každý dotčený stožár nebo rozváděč). Výměra položky vychází z výkresu D2.1. Cena položky vychází z potřebného času a hodinové sazby pracovníka.</t>
  </si>
  <si>
    <t>70*3</t>
  </si>
  <si>
    <t>45</t>
  </si>
  <si>
    <t>310000027-R</t>
  </si>
  <si>
    <t>Samolepka na dvířka - červený výstražný blesk</t>
  </si>
  <si>
    <t>256</t>
  </si>
  <si>
    <t>-1530805440</t>
  </si>
  <si>
    <t>70*1</t>
  </si>
  <si>
    <t>46</t>
  </si>
  <si>
    <t>310000026-R</t>
  </si>
  <si>
    <t>Samolepka - uzemnění</t>
  </si>
  <si>
    <t>843484017</t>
  </si>
  <si>
    <t>47</t>
  </si>
  <si>
    <t>310000028-R</t>
  </si>
  <si>
    <t>Samolepka - identifikační označení světelného místa (číslování)</t>
  </si>
  <si>
    <t>-1670216958</t>
  </si>
  <si>
    <t>Poznámka k položce:_x000d_
V ceně položky zahrnuta doprava na místo určení. Způsob označení bude upřesněn správcem VO.</t>
  </si>
  <si>
    <t>48</t>
  </si>
  <si>
    <t>210220002</t>
  </si>
  <si>
    <t>Montáž uzemňovacího vedení s upevněním, propojením a připojením pomocí svorek na povrchu vodičů FeZn drátem nebo lanem průměru do 10 mm</t>
  </si>
  <si>
    <t>-123916266</t>
  </si>
  <si>
    <t>https://podminky.urs.cz/item/CS_URS_2024_02/210220002</t>
  </si>
  <si>
    <t xml:space="preserve">Poznámka k položce:_x000d_
1 m u každého stožáru nebo rozváděče s novým uzemněním. Výměra položky vychází z výkresu D2.1._x000d_
</t>
  </si>
  <si>
    <t>49</t>
  </si>
  <si>
    <t>210220022</t>
  </si>
  <si>
    <t>Montáž uzemňovacího vedení s upevněním, propojením a připojením pomocí svorek v zemi s izolací spojů vodičů FeZn drátem nebo lanem průměru do 10 mm v městské zástavbě</t>
  </si>
  <si>
    <t>-203501040</t>
  </si>
  <si>
    <t>https://podminky.urs.cz/item/CS_URS_2024_02/210220022</t>
  </si>
  <si>
    <t>Poznámka k položce:_x000d_
Výměra položky vychází z výkresů C2 a D2.1. Výměra položky zahrnuje rezervu pro zapojení a zvlnění zemničů ve výkopech.</t>
  </si>
  <si>
    <t>50</t>
  </si>
  <si>
    <t>310000023-R</t>
  </si>
  <si>
    <t>Zemnič FeZn průměr 10 mm</t>
  </si>
  <si>
    <t>kg</t>
  </si>
  <si>
    <t>1521824797</t>
  </si>
  <si>
    <t>Poznámka k položce:_x000d_
Měrná hmotnost zemniče 0,625 kg/m. Do výměry položky zahrnuto ztratné prořezem. V ceně položky zahrnuta doprava na místo určení.</t>
  </si>
  <si>
    <t>(70+1940)*0,625</t>
  </si>
  <si>
    <t>1256,25*1,035 'Přepočtené koeficientem množství</t>
  </si>
  <si>
    <t>51</t>
  </si>
  <si>
    <t>210220302</t>
  </si>
  <si>
    <t>Montáž hromosvodného vedení svorek se 3 a více šrouby</t>
  </si>
  <si>
    <t>-380480817</t>
  </si>
  <si>
    <t>https://podminky.urs.cz/item/CS_URS_2024_02/210220302</t>
  </si>
  <si>
    <t>Poznámka k položce:_x000d_
Montáž zemnících svorek na dotčené stožáry a rozváděče s novým uzemněním. Výměra položky - viz výkres D2.1 (1 ks na každý dotčený stožár VO nebo rozváděč).</t>
  </si>
  <si>
    <t>52</t>
  </si>
  <si>
    <t>310000024-R</t>
  </si>
  <si>
    <t>Stožárová zkušební svorka pro zemnič FeZn průměr 10 mm vč. spojovacího materiálu (vše nerez)</t>
  </si>
  <si>
    <t>-1338890398</t>
  </si>
  <si>
    <t>53</t>
  </si>
  <si>
    <t>210220301</t>
  </si>
  <si>
    <t>Montáž hromosvodného vedení svorek se 2 šrouby</t>
  </si>
  <si>
    <t>-473423477</t>
  </si>
  <si>
    <t>https://podminky.urs.cz/item/CS_URS_2024_02/210220301</t>
  </si>
  <si>
    <t>Poznámka k položce:_x000d_
V místech spojení 2 zemničů a dále 1 spojení na každých 80 m zemniče (obvyklá délka balení hmotnosti 50 kg) - 2 ks svorky na každé spojení zemničů. Výměna položky vychází z výkresu D2.1.</t>
  </si>
  <si>
    <t>(9+26)*2</t>
  </si>
  <si>
    <t>54</t>
  </si>
  <si>
    <t>310000025-R</t>
  </si>
  <si>
    <t>Spojovací svorka pro zemniče FeZn D10 mm/FeZn D10 nebo FeZn D10/FeZn 30/4, materiál nerez ocel</t>
  </si>
  <si>
    <t>-785616377</t>
  </si>
  <si>
    <t>55</t>
  </si>
  <si>
    <t>78390321x-R1</t>
  </si>
  <si>
    <t>Antikorozní ošetření spoje zemničů v zemi asfaltovým nátěrem včetně dodání nátěrové asfaltové hmoty</t>
  </si>
  <si>
    <t>-188301400</t>
  </si>
  <si>
    <t>Poznámka k položce:_x000d_
Cena položky vychází z předpokládané časové náročnosti, hodinové sazby pracovníka a ceny příslušného materiálu. V ceně položky zahrnuta doprava materiálu na místo určení.</t>
  </si>
  <si>
    <t>56</t>
  </si>
  <si>
    <t>210000003-R</t>
  </si>
  <si>
    <t>Montáž smršťovací trubice na zemnič FeZn průměr 10 mm</t>
  </si>
  <si>
    <t>1138547915</t>
  </si>
  <si>
    <t>Poznámka k položce:_x000d_
V nadzemní části, při průchodu zemniče základem a 1 m v zemi - 2 m na každý dotčený stožár nebo rozváděč, u kterých je vyveden zemnič. Cena položky vychází z předpokládané časové náročnosti, hodinové sazby pracovníka.</t>
  </si>
  <si>
    <t>57</t>
  </si>
  <si>
    <t>310000029-R</t>
  </si>
  <si>
    <t>Zelenožlutá smršťovací bužírka - na drát FeZn průměr 10 mm</t>
  </si>
  <si>
    <t>1348934359</t>
  </si>
  <si>
    <t>Poznámka k položce:_x000d_
V ceně položky zahrnuta doprava na místo určení. Výměra položky zahrnuje ztratné prořezem.</t>
  </si>
  <si>
    <t>140</t>
  </si>
  <si>
    <t>140*1,035 'Přepočtené koeficientem množství</t>
  </si>
  <si>
    <t>58</t>
  </si>
  <si>
    <t>210290891</t>
  </si>
  <si>
    <t>Doplnění orientačních štítků na kabel (při revizi instalace)</t>
  </si>
  <si>
    <t>-940118515</t>
  </si>
  <si>
    <t>https://podminky.urs.cz/item/CS_URS_2024_02/210290891</t>
  </si>
  <si>
    <t>Poznámka k položce:_x000d_
Označení (popis) kabelů VO v dotčených rozváděčích a konců havarijních propojů - výměra položky vychází z výkresu D2.1.</t>
  </si>
  <si>
    <t>6*2+1*2</t>
  </si>
  <si>
    <t>59</t>
  </si>
  <si>
    <t>310000100x-R</t>
  </si>
  <si>
    <t>Štítek na kabel s popisem</t>
  </si>
  <si>
    <t>-329523829</t>
  </si>
  <si>
    <t>60</t>
  </si>
  <si>
    <t>210021017</t>
  </si>
  <si>
    <t>Ostatní elektromontážní doplňkové práce zhotovení otvorů v plechu tl. do 4 mm kruhových, průměru přes 42 do 60 mm</t>
  </si>
  <si>
    <t>2006783813</t>
  </si>
  <si>
    <t>https://podminky.urs.cz/item/CS_URS_2024_02/210021017</t>
  </si>
  <si>
    <t>Poznámka k položce:_x000d_
Vrtání otvoru průměru 60 mm do stožárových pouzder vetknutých ocelových stožárů VO pro osazení trubek pro průchod kabelů základy. Výměra položky - viz výkres D2.1.</t>
  </si>
  <si>
    <t>46-M</t>
  </si>
  <si>
    <t>Zemní práce při extr.mont.pracích</t>
  </si>
  <si>
    <t>61</t>
  </si>
  <si>
    <t>460010024</t>
  </si>
  <si>
    <t>Vytyčení trasy vedení kabelového (podzemního) v zastavěném prostoru</t>
  </si>
  <si>
    <t>km</t>
  </si>
  <si>
    <t>2015159426</t>
  </si>
  <si>
    <t>https://podminky.urs.cz/item/CS_URS_2024_02/460010024</t>
  </si>
  <si>
    <t>Poznámka k položce:_x000d_
Výměra položky vychází z výměr příslušných položek zemních prací - viz výkres C2.</t>
  </si>
  <si>
    <t>(1065+1065+251+251+23+23+16+18+236)/1000</t>
  </si>
  <si>
    <t>62</t>
  </si>
  <si>
    <t>460030025</t>
  </si>
  <si>
    <t>Přípravné terénní práce odstranění dřevitého porostu z keřů nebo stromků průměru kmenů do 5 cm včetně odstranění kořenů a složení do hromad nebo naložení na dopravní prostředek s trny středně hustého</t>
  </si>
  <si>
    <t>1825409048</t>
  </si>
  <si>
    <t>https://podminky.urs.cz/item/CS_URS_2024_02/460030025</t>
  </si>
  <si>
    <t>Poznámka k položce:_x000d_
Kácen í(odstranění) drobných dřevin a keřů - výměra položky viz výkres C2 a průzkum v terénu.</t>
  </si>
  <si>
    <t>63</t>
  </si>
  <si>
    <t>468101131</t>
  </si>
  <si>
    <t>Vysekání rýh pro montáž trubek a kabelů v kamenných nebo betonových zdech hloubky přes 5 do 7 cm a šířky do 7 cm</t>
  </si>
  <si>
    <t>-714197988</t>
  </si>
  <si>
    <t>https://podminky.urs.cz/item/CS_URS_2024_02/468101131</t>
  </si>
  <si>
    <t xml:space="preserve">Poznámka k položce:_x000d_
Vytvoření drážky pro chráničku ve zdi,  soklu a základu budovy. Výměra položky vychází z průzkumu v terénu.</t>
  </si>
  <si>
    <t>468051121</t>
  </si>
  <si>
    <t>Bourání základu betonového</t>
  </si>
  <si>
    <t>m3</t>
  </si>
  <si>
    <t>-822680920</t>
  </si>
  <si>
    <t>https://podminky.urs.cz/item/CS_URS_2024_02/468051121</t>
  </si>
  <si>
    <t>Poznámka k položce:_x000d_
Rozbití betonových patek a horních částí základů stávajících stožárů, do nichž budou zataženy nové kabely VO - předpokládaná potřeba rozbití a následné opravy u 27 ks stávajících stožárů VO se základy s prasklým nebo jinak poškozeným betonem v horní části. Výměra položky vychází z průzkumu v terénu.</t>
  </si>
  <si>
    <t>27*(3,14*0,3*0,3*0,6)</t>
  </si>
  <si>
    <t>65</t>
  </si>
  <si>
    <t>460632114</t>
  </si>
  <si>
    <t>Zemní protlaky zemní práce nutné k provedení protlaku výkop včetně zásypu ručně startovací jáma v hornině třídy těžitelnosti II skupiny 4</t>
  </si>
  <si>
    <t>-1681711721</t>
  </si>
  <si>
    <t>https://podminky.urs.cz/item/CS_URS_2024_02/460632114</t>
  </si>
  <si>
    <t>Poznámka k položce:_x000d_
Startovací jámy pro protlaky pod komunikacemi (15 ks - krytí chrániček min. 120 cm) a chodníly (1 ks - krytí chrániček min. 50 cm) - výměra položky viz výkres C2.</t>
  </si>
  <si>
    <t>15+1</t>
  </si>
  <si>
    <t>66</t>
  </si>
  <si>
    <t>460632214</t>
  </si>
  <si>
    <t>Zemní protlaky zemní práce nutné k provedení protlaku výkop včetně zásypu ručně koncová jáma v hornině třídy těžitelnosti II skupiny 4</t>
  </si>
  <si>
    <t>1190608717</t>
  </si>
  <si>
    <t>https://podminky.urs.cz/item/CS_URS_2024_02/460632214</t>
  </si>
  <si>
    <t>Poznámka k položce:_x000d_
Koncové jámy pro protlaky pod komunikacemi (15 ks - krytí chrániček min. 120 cm) a chodníly (1 ks - krytí chrániček min. 50 cm) - výměra položky viz výkres C2.</t>
  </si>
  <si>
    <t>67</t>
  </si>
  <si>
    <t>460631212</t>
  </si>
  <si>
    <t>Zemní protlaky řízené horizontální vrtání v hornině třídy těžitelnosti I a II skupiny 1 až 4 včetně protlačení trub v hloubce do 6 m vnějšího průměru vrtu přes 90 do 110 mm</t>
  </si>
  <si>
    <t>-1278290682</t>
  </si>
  <si>
    <t>https://podminky.urs.cz/item/CS_URS_2024_02/460631212</t>
  </si>
  <si>
    <t>Poznámka k položce:_x000d_
Řízené protlaky pod komunikacemi - výměra položky viz výkres C2 (pod komunikacemi min. krytí chrániček 120 cm - 15 ks protlaků celkové délky 229 m, pod chodníky min. krytí chrániček 50 cm - 1 ks protlaku délky 7 m).</t>
  </si>
  <si>
    <t>229+7</t>
  </si>
  <si>
    <t>68</t>
  </si>
  <si>
    <t>31000033.2-R</t>
  </si>
  <si>
    <t>Plastová trubka PE průměr 110 mm do protlaku</t>
  </si>
  <si>
    <t>1145341886</t>
  </si>
  <si>
    <t>Poznámka k položce:_x000d_
Výměra položky vychází z délek protlaků a dodávaných délek trubek. V ceně položky zahrnuta doprava na místo určení.</t>
  </si>
  <si>
    <t>46*6</t>
  </si>
  <si>
    <t>69</t>
  </si>
  <si>
    <t>31000033.2.1-R</t>
  </si>
  <si>
    <t>Spojení plastových chrániček D110 mm vč. potřebného materiálu</t>
  </si>
  <si>
    <t>655106010</t>
  </si>
  <si>
    <t xml:space="preserve">Poznámka k položce:_x000d_
Výměra položky vychází z délek protlaků a dodávaných délek trubek (počtu spotřebných spojů).V ceně položky zahrnuta doprava na místo určení a dodání veškerého potřebného materiálu._x000d_
</t>
  </si>
  <si>
    <t>70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</si>
  <si>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</si>
  <si>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</si>
  <si>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100583999</t>
  </si>
  <si>
    <t>https://podminky.urs.cz/item/CS_URS_2024_02/460131113</t>
  </si>
  <si>
    <t xml:space="preserve">Poznámka k položce:_x000d_
Výkop jam pro sondy pro ověření polohy a hloubky uložení inž. sítí, výkopy pro odkopání stávajících vstupů do stávajících stožárů nebo rozváděčů, výkopy pro odkrytí cizích sítí mimo kabelovou rýhu při křížení a zhotovení drážky 0,1x0,1 m na dně výkopů hloubky 50 cm pro uložení zemniče v hloubce min. 60 cm.  Výměra položky vychází z výkresů C2, D2.1 až D2.4 a z průzkumu v terénu. Pozn. - Předpokládaná potřeba 50% výkopů jam v hornině třídy těžitelnosti I skupiny 3 a 50% výkopů v hornině třídy těžitelnosti II skupiny 4.</t>
  </si>
  <si>
    <t>4*(1,0*1,0*1,5)</t>
  </si>
  <si>
    <t>27*(1,0*1,0*0,5-3,14*0,3*0,3*0,5)+1*(0,5*0,5*0,7)</t>
  </si>
  <si>
    <t>129*(0,35*0,8*2)</t>
  </si>
  <si>
    <t>2632*(0,1*0,1)</t>
  </si>
  <si>
    <t>114,420*0,5</t>
  </si>
  <si>
    <t>71</t>
  </si>
  <si>
    <t>460131114</t>
  </si>
  <si>
    <t>Hloubení jam ručně včetně urovnání dna s přemístěním výkopku do vzdálenosti 3 m od okraje jámy nebo s naložením na dopravní prostředek v hornině třídy těžitelnosti II skupiny 4</t>
  </si>
  <si>
    <t>-2056356833</t>
  </si>
  <si>
    <t>https://podminky.urs.cz/item/CS_URS_2024_02/460131114</t>
  </si>
  <si>
    <t>72</t>
  </si>
  <si>
    <t>460391123</t>
  </si>
  <si>
    <t>Zásyp jam ručně s uložením výkopku ve vrstvách a úpravou povrchu s přemístění sypaniny ze vzdálenosti do 10 m se zhutněním z horniny třídy těžitelnosti I skupiny 3</t>
  </si>
  <si>
    <t>-894179942</t>
  </si>
  <si>
    <t>https://podminky.urs.cz/item/CS_URS_2024_02/460391123</t>
  </si>
  <si>
    <t>Poznámka k položce:_x000d_
Položka zahrnuje zásyp jam pro sondy, zásyp výkopů pro odkrytí cizích sítí mimo kabelovou rýhu při křížení, zásyp výkopů pro odkopání stávajících vstupů do stávajících stožárů nebo rozváděčů a zásyp drážek 0,1x0,1 m pro uložení zemničů v hloubce min. 60 cm v kabelových rýhách hloubky 50 cm. Pozn. - Předpokládaná potřeba 50% zásypů jam v hornině třídy těžitelnosti I skupiny 3 a 50% zásypů jam v hornině třídy těžitelnosti II skupiny 4.</t>
  </si>
  <si>
    <t>129*(0,35*0,6*2)</t>
  </si>
  <si>
    <t>96,360*0,5</t>
  </si>
  <si>
    <t>73</t>
  </si>
  <si>
    <t>460391124</t>
  </si>
  <si>
    <t>Zásyp jam ručně s uložením výkopku ve vrstvách a úpravou povrchu s přemístění sypaniny ze vzdálenosti do 10 m se zhutněním z horniny třídy těžitelnosti II skupiny 4</t>
  </si>
  <si>
    <t>419470183</t>
  </si>
  <si>
    <t>https://podminky.urs.cz/item/CS_URS_2024_02/460391124</t>
  </si>
  <si>
    <t>74</t>
  </si>
  <si>
    <t>460281113</t>
  </si>
  <si>
    <t>Pažení výkopů příložné plné jam, hloubky do 4 m</t>
  </si>
  <si>
    <t>2129561198</t>
  </si>
  <si>
    <t>https://podminky.urs.cz/item/CS_URS_2024_02/460281113</t>
  </si>
  <si>
    <t xml:space="preserve">Poznámka k položce:_x000d_
Pažení výkopů hloubky nad 1 m (jámy hloubky nad 1 m pro protlaky a jámy hloubky nad 1 m pro sondy). </t>
  </si>
  <si>
    <t>4*(1*1,5*4)</t>
  </si>
  <si>
    <t>15*((2*1,5+1*1,5)*2+(1,5*1,5+1*1,5)*2)</t>
  </si>
  <si>
    <t>1*((2*1,5+1*1,0)*2+(1,5*1,5+1*1,0)*2)</t>
  </si>
  <si>
    <t>75</t>
  </si>
  <si>
    <t>460281123</t>
  </si>
  <si>
    <t>Pažení výkopů odstranění pažení příložného plného jam, hloubky do 4 m</t>
  </si>
  <si>
    <t>-1480495177</t>
  </si>
  <si>
    <t>https://podminky.urs.cz/item/CS_URS_2024_02/460281123</t>
  </si>
  <si>
    <t>Poznámka k položce:_x000d_
Výměra položky vychází z výměry položky č. 460281113.</t>
  </si>
  <si>
    <t>76</t>
  </si>
  <si>
    <t>460641125</t>
  </si>
  <si>
    <t>Základové konstrukce základ bez bednění do rostlé zeminy z monolitického železobetonu bez výztuže bez zvláštních nároků na prostředí tř. C 25/30</t>
  </si>
  <si>
    <t>44474760</t>
  </si>
  <si>
    <t>https://podminky.urs.cz/item/CS_URS_2024_02/460641125</t>
  </si>
  <si>
    <t>Poznámka k položce:_x000d_
Ddobetonování poškozených částí základů stávajících stožárů, do nichž budou zataženy nové kabely VO - předpokládaná potřeba obnovy horních částí základů u 27 ks stávajících stožárů VO. Položka obsahuje dodání betonu C25/30. Výměra položky vychází z průzkumu v terénu.</t>
  </si>
  <si>
    <t>4,578*1,035 'Přepočtené koeficientem množství</t>
  </si>
  <si>
    <t>77</t>
  </si>
  <si>
    <t>460641411</t>
  </si>
  <si>
    <t>Základové konstrukce bednění s případnými vzpěrami nezabudované zřízení</t>
  </si>
  <si>
    <t>1852006457</t>
  </si>
  <si>
    <t>https://podminky.urs.cz/item/CS_URS_2024_02/460641411</t>
  </si>
  <si>
    <t xml:space="preserve">Poznámka k položce:_x000d_
Bednění pro betonování obnovovaných horních patek základů stávajících stožárů - výměra položky vychází z  průzkumu v terénu.</t>
  </si>
  <si>
    <t>27*(3,14*0,6*0,6)</t>
  </si>
  <si>
    <t>78</t>
  </si>
  <si>
    <t>460641412</t>
  </si>
  <si>
    <t>Základové konstrukce bednění s případnými vzpěrami nezabudované odstranění</t>
  </si>
  <si>
    <t>115291631</t>
  </si>
  <si>
    <t>https://podminky.urs.cz/item/CS_URS_2024_02/460641412</t>
  </si>
  <si>
    <t>Poznámka k položce:_x000d_
Výměra položky vychází z výměry položky č. 460641411.</t>
  </si>
  <si>
    <t>79</t>
  </si>
  <si>
    <t>460242211</t>
  </si>
  <si>
    <t>Provizorní zajištění inženýrských sítí ve výkopech kabelů při křížení</t>
  </si>
  <si>
    <t>1268693264</t>
  </si>
  <si>
    <t>https://podminky.urs.cz/item/CS_URS_2024_02/460242211</t>
  </si>
  <si>
    <t>Poznámka k položce:_x000d_
Výskyt inženýrských sítí - viz výkres C2.</t>
  </si>
  <si>
    <t>80</t>
  </si>
  <si>
    <t>460762111</t>
  </si>
  <si>
    <t>Křižovatka betonového kabelového žlabu s inženýrskými sítěmi včetně úpravy dna rýhy a zakrytím žlabu bez zásypu</t>
  </si>
  <si>
    <t>498394823</t>
  </si>
  <si>
    <t>https://podminky.urs.cz/item/CS_URS_2024_02/460762111</t>
  </si>
  <si>
    <t>Poznámka k položce:_x000d_
Položka zahrnuje pro 1 ks dodání 2 m kabelového žlabu s krytem (ochrana cizího kabelu při křížení, ochrana chráničky VO při křížení VN kabelu, horkovodu, plynovodu). Na každé křížení s cizím kabelem i ochranu chráničky VO při křížení s kabelem VN a plynovodem uvažována potřeba 3 m žlabu, t.j. 1,5 násobek základní výměry položky, na každé křížení s horkovodem uvažována potřeba 4 m žlabu, t.j. 2 násobek základní výměry položky. Výměra položky - viz výkres C2.</t>
  </si>
  <si>
    <t>129*1,5+21*1,5+27*1,5+5*2</t>
  </si>
  <si>
    <t>81</t>
  </si>
  <si>
    <t>460161143</t>
  </si>
  <si>
    <t>Hloubení kabelových rýh ručně včetně urovnání dna s přemístěním výkopku do vzdálenosti 3 m od okraje jámy nebo s naložením na dopravní prostředek šířky 35 cm hloubky 50 cm v hornině třídy těžitelnosti II skupiny 4</t>
  </si>
  <si>
    <t>-675036680</t>
  </si>
  <si>
    <t>https://podminky.urs.cz/item/CS_URS_2024_02/460161143</t>
  </si>
  <si>
    <t>Poznámka k položce:_x000d_
Kabelová rýha šířky 35 cm a hloubky 50 cm v zeleni. Předpokládaná potřeba provádění výkopu v 50% trasy v zeleni v hornině třídy těžitelnosti I skupiny 3 a v 50% trasy v zeleni v hornině třídy těžitelnosti II skupiny 4. Výměry položky vychází z výkresu C2 a z průzkumu v terénu.</t>
  </si>
  <si>
    <t>2130*0,5</t>
  </si>
  <si>
    <t>82</t>
  </si>
  <si>
    <t>460161143-R1</t>
  </si>
  <si>
    <t>Příplatek za hloubení kabelových rýh ručně š 35 cm hl 50 cm v hornině tř II skupiny 4 ve svahu</t>
  </si>
  <si>
    <t>-1445419394</t>
  </si>
  <si>
    <t>Poznámka k položce:_x000d_
Výměry položky vychází z výkresu z průzkumu v terénu. Jedná se o příplatek k základní ceně položky prováděné na rovině.</t>
  </si>
  <si>
    <t>330*0,5</t>
  </si>
  <si>
    <t>83</t>
  </si>
  <si>
    <t>460161142</t>
  </si>
  <si>
    <t>Hloubení kabelových rýh ručně včetně urovnání dna s přemístěním výkopku do vzdálenosti 3 m od okraje jámy nebo s naložením na dopravní prostředek šířky 35 cm hloubky 50 cm v hornině třídy těžitelnosti I skupiny 3</t>
  </si>
  <si>
    <t>-1879768941</t>
  </si>
  <si>
    <t>https://podminky.urs.cz/item/CS_URS_2024_02/460161142</t>
  </si>
  <si>
    <t>84</t>
  </si>
  <si>
    <t>460161142-R1</t>
  </si>
  <si>
    <t>Příplatek za hloubení kabelových rýh ručně š 35 cm hl 50 cm v hornině tř I skupiny 3 ve svahu</t>
  </si>
  <si>
    <t>52849178</t>
  </si>
  <si>
    <t>85</t>
  </si>
  <si>
    <t>460421201</t>
  </si>
  <si>
    <t>Kabelové lože včetně podsypu, zhutnění a urovnání povrchu z prohozeného výkopku tloušťky 5 cm nad kabel bez zakrytí, šířky do 65 cm</t>
  </si>
  <si>
    <t>676019094</t>
  </si>
  <si>
    <t>Poznámka k položce:_x000d_
Jedná se o lože z prohozeného výkopku tloušťky 20 cm ve výkopech 35x50 cm v nezpevněných površích (zeleni).</t>
  </si>
  <si>
    <t>1065+1065</t>
  </si>
  <si>
    <t>86</t>
  </si>
  <si>
    <t>460431133</t>
  </si>
  <si>
    <t>Zásyp kabelových rýh ručně s přemístění sypaniny ze vzdálenosti do 10 m, s uložením výkopku ve vrstvách včetně zhutnění a úpravy povrchu šířky 35 cm hloubky 30 cm z horniny třídy těžitelnosti II skupiny 4</t>
  </si>
  <si>
    <t>-434692225</t>
  </si>
  <si>
    <t>https://podminky.urs.cz/item/CS_URS_2024_02/460431133</t>
  </si>
  <si>
    <t>Poznámka k položce:_x000d_
Zásyp rýh 35x50 cm nad ložem z prosáté zeminy tloušťky 20 cm. Výměra položky vychází z výměry položky č. 460161143.</t>
  </si>
  <si>
    <t>87</t>
  </si>
  <si>
    <t>460431133-R1</t>
  </si>
  <si>
    <t>Příplatek za zához kabelových rýh ručně š 35 cm hl 50 cm v hornině tř II skupiny 4 ve svahu</t>
  </si>
  <si>
    <t>1757537115</t>
  </si>
  <si>
    <t>88</t>
  </si>
  <si>
    <t>460431132</t>
  </si>
  <si>
    <t>Zásyp kabelových rýh ručně s přemístění sypaniny ze vzdálenosti do 10 m, s uložením výkopku ve vrstvách včetně zhutnění a úpravy povrchu šířky 35 cm hloubky 30 cm z horniny třídy těžitelnosti I skupiny 3</t>
  </si>
  <si>
    <t>-1598089977</t>
  </si>
  <si>
    <t>https://podminky.urs.cz/item/CS_URS_2024_02/460431132</t>
  </si>
  <si>
    <t>Poznámka k položce:_x000d_
Zásyp rýh 35x50 cm nad ložem z prosáté zeminy tloušťky 20 cm. Výměra položky vychází z výměry položky č. 460161142.</t>
  </si>
  <si>
    <t>89</t>
  </si>
  <si>
    <t>460431132-R1</t>
  </si>
  <si>
    <t>Příplatek za zához kabelových rýh ručně š 35 cm hl 50 cm v hornině tř I skupiny 3 ve svahu</t>
  </si>
  <si>
    <t>1945476442</t>
  </si>
  <si>
    <t>90</t>
  </si>
  <si>
    <t>460161133</t>
  </si>
  <si>
    <t>Hloubení kabelových rýh ručně včetně urovnání dna s přemístěním výkopku do vzdálenosti 3 m od okraje jámy nebo s naložením na dopravní prostředek šířky 35 cm hloubky 40 cm v hornině třídy těžitelnosti II skupiny 4</t>
  </si>
  <si>
    <t>-1429187453</t>
  </si>
  <si>
    <t>https://podminky.urs.cz/item/CS_URS_2024_02/460161133</t>
  </si>
  <si>
    <t xml:space="preserve">Poznámka k položce:_x000d_
Kabelová rýha šířky 35 cm a hloubky do 40 cm ve zpevněných plochách pro pěší (chodnících) - celková hloubka min. 50 cm (hloubka do 40 cm po odstranění stávajícího povrchu a podkladové konstrukční vrstvy). Předpokládaná potřeba provádění výkopu v 50% trasy  v hornině třídy těžitelnosti I skupiny 3 a v 50% trasy v hornině třídy těžitelnosti II skupiny 4. Výměry položky vychází z výkresu C2 a z průzkumu v terénu.</t>
  </si>
  <si>
    <t>(162+150+190)*0,5</t>
  </si>
  <si>
    <t>91</t>
  </si>
  <si>
    <t>460161132</t>
  </si>
  <si>
    <t>Hloubení kabelových rýh ručně včetně urovnání dna s přemístěním výkopku do vzdálenosti 3 m od okraje jámy nebo s naložením na dopravní prostředek šířky 35 cm hloubky 40 cm v hornině třídy těžitelnosti I skupiny 3</t>
  </si>
  <si>
    <t>1321869966</t>
  </si>
  <si>
    <t>https://podminky.urs.cz/item/CS_URS_2024_02/460161132</t>
  </si>
  <si>
    <t>92</t>
  </si>
  <si>
    <t>460661111</t>
  </si>
  <si>
    <t>Kabelové lože z písku včetně podsypu, zhutnění a urovnání povrchu pro kabely nn bez zakrytí, šířky do 35 cm</t>
  </si>
  <si>
    <t>1869218763</t>
  </si>
  <si>
    <t>https://podminky.urs.cz/item/CS_URS_2024_02/460661111</t>
  </si>
  <si>
    <t>Poznámka k položce:_x000d_
Jedná se o pískové lože šířky 35 cm a tloušťky 20 cm ve výkopech šířky 35 cm v chodnících a zpevněných plochách pro pěší. Dále položka obsahuje pískové lože (obsyp pískem) při křížení cizích kabelů, křížení nebo těsném souběhu kabelů VO s kabely VN, plynovodem a horkovodem.</t>
  </si>
  <si>
    <t>251+251</t>
  </si>
  <si>
    <t>275,5*2</t>
  </si>
  <si>
    <t>93</t>
  </si>
  <si>
    <t>460431122</t>
  </si>
  <si>
    <t>Zásyp kabelových rýh ručně s přemístění sypaniny ze vzdálenosti do 10 m, s uložením výkopku ve vrstvách včetně zhutnění a úpravy povrchu šířky 35 cm hloubky 20 cm z horniny třídy těžitelnosti I skupiny 3</t>
  </si>
  <si>
    <t>665151414</t>
  </si>
  <si>
    <t>https://podminky.urs.cz/item/CS_URS_2024_02/460431122</t>
  </si>
  <si>
    <t>Poznámka k položce:_x000d_
Jedná se o zásyp rýh šířky 35 cm a hloubky 50 cm v chodnících a zpevněných plochách pro pěší štěrkodrtí (vrstva nad pískovým ložem po spodní hranu podkladové konstrukční vrstvy chodníku nebo plochy).</t>
  </si>
  <si>
    <t>94</t>
  </si>
  <si>
    <t>31000046x-R</t>
  </si>
  <si>
    <t>Štěrkodrť ŠDA 0/32 mm</t>
  </si>
  <si>
    <t>-1549387985</t>
  </si>
  <si>
    <t xml:space="preserve">Poznámka k položce:_x000d_
Pro zásyp rýh šířky 35 cm a hloubky 50 cm v chodnících (zpevněných plochách) nad pískovým ložem po spodní hranu konstrukce chodníku (plochy). Dále je v položce zahrnuta štěrkodrť pro zásyp jam pro protlaky v chodnících, pro zásyp výkopů prři křížení sítí v chodnících a pro zásyp výkopů u odkopaných stávajících stožárů v chodnících. Výměra položky vychází z výkresů C2, D2.1 až D2.4, z průzkumu v terénu a z měrné hmotnosti použitého materiálu. </t>
  </si>
  <si>
    <t>502*(0,35*0,2)*1,9</t>
  </si>
  <si>
    <t>5*(2*1*1,3)*1,9+1*(1,5*1*1,3)*1,9</t>
  </si>
  <si>
    <t>15*(0,35*0,6*2)*1,9</t>
  </si>
  <si>
    <t>14*(1,0*1,0*0,5-3,14*0,3*0,3*0,5)*1,9</t>
  </si>
  <si>
    <t>116,682*1,035 'Přepočtené koeficientem množství</t>
  </si>
  <si>
    <t>95</t>
  </si>
  <si>
    <t>460161163</t>
  </si>
  <si>
    <t>Hloubení kabelových rýh ručně včetně urovnání dna s přemístěním výkopku do vzdálenosti 3 m od okraje jámy nebo s naložením na dopravní prostředek šířky 35 cm hloubky 70 cm v hornině třídy těžitelnosti II skupiny 4</t>
  </si>
  <si>
    <t>-2027623889</t>
  </si>
  <si>
    <t>https://podminky.urs.cz/item/CS_URS_2024_02/460161163</t>
  </si>
  <si>
    <t>Poznámka k položce:_x000d_
Kabelová rýha šířky 35 cm a hloubky do 70 cm ve zpevněných plochách nebo vjezdech - celková hloubka min. 80 cm (hloubka do 70 cm po odstranění stávajícího povrchu a podkladové konstrukční vrstvy plochy nebo vjezdu). Předpokládaná potřeba provádění výkopu v 50% trasy v hornině třídy těžitelnosti I skupiny 3 a v 50% trasy v hornině třídy těžitelnosti II skupiny 4. Výměry položky vychází z výkresu C2 a z průzkumu v terénu.</t>
  </si>
  <si>
    <t>46*0,5</t>
  </si>
  <si>
    <t>96</t>
  </si>
  <si>
    <t>460161162</t>
  </si>
  <si>
    <t>Hloubení kabelových rýh ručně včetně urovnání dna s přemístěním výkopku do vzdálenosti 3 m od okraje jámy nebo s naložením na dopravní prostředek šířky 35 cm hloubky 70 cm v hornině třídy těžitelnosti I skupiny 3</t>
  </si>
  <si>
    <t>1583019389</t>
  </si>
  <si>
    <t>https://podminky.urs.cz/item/CS_URS_2024_02/460161162</t>
  </si>
  <si>
    <t>97</t>
  </si>
  <si>
    <t>460431152</t>
  </si>
  <si>
    <t>Zásyp kabelových rýh ručně s přemístění sypaniny ze vzdálenosti do 10 m, s uložením výkopku ve vrstvách včetně zhutnění a úpravy povrchu šířky 35 cm hloubky 50 cm z hornině třídy těžitelnosti I skupiny 3</t>
  </si>
  <si>
    <t>1613583537</t>
  </si>
  <si>
    <t>https://podminky.urs.cz/item/CS_URS_2024_02/460431152</t>
  </si>
  <si>
    <t>Poznámka k položce:_x000d_
Jedná se o zásyp rýh šířky 35 cm a celkové hloubky 80 cm ve zpevněných plochách (vjezdech) nad obetonováním chrániček tloušťky 20 cm po spodní hranu kostrukce plochy (vjezdu). Výkopy budou zasypány štěrkodrtí.</t>
  </si>
  <si>
    <t>23+23</t>
  </si>
  <si>
    <t>98</t>
  </si>
  <si>
    <t>460161283</t>
  </si>
  <si>
    <t>Hloubení kabelových rýh ručně včetně urovnání dna s přemístěním výkopku do vzdálenosti 3 m od okraje jámy nebo s naložením na dopravní prostředek šířky 50 cm hloubky 90 cm v hornině třídy těžitelnosti II skupiny 4</t>
  </si>
  <si>
    <t>294400174</t>
  </si>
  <si>
    <t>https://podminky.urs.cz/item/CS_URS_2024_02/460161283</t>
  </si>
  <si>
    <t xml:space="preserve">Poznámka k položce:_x000d_
Kabelová rýha šířky 50 cm a hloubky do 90 cm v komunikacích - celková hloubka 120 cm (hloubka 90 cm po odstranění stávajícího povrchu a podkladové konstrukční vrstvy komunikace).  Výměra položky vychází z výkresu C2.</t>
  </si>
  <si>
    <t>99</t>
  </si>
  <si>
    <t>460431272</t>
  </si>
  <si>
    <t>Zásyp kabelových rýh ručně s přemístění sypaniny ze vzdálenosti do 10 m, s uložením výkopku ve vrstvách včetně zhutnění a úpravy povrchu šířky 50 cm hloubky 70 cm z horniny třídy těžitelnosti I skupiny 3</t>
  </si>
  <si>
    <t>-681743972</t>
  </si>
  <si>
    <t>https://podminky.urs.cz/item/CS_URS_2024_02/460431272</t>
  </si>
  <si>
    <t>Poznámka k položce:_x000d_
Jedná se o zásyp rýh šířky 50 cm a celkové hloubky 120 cm v komunikacích nad obetonováním chrániček (tloušťka obetonování 25 cm) po spodní hranu kostrukce komunikace. Výkopy budou zasypány štěrkodrtí.</t>
  </si>
  <si>
    <t>100</t>
  </si>
  <si>
    <t>460161313</t>
  </si>
  <si>
    <t>Hloubení kabelových rýh ručně včetně urovnání dna s přemístěním výkopku do vzdálenosti 3 m od okraje jámy nebo s naložením na dopravní prostředek šířky 50 cm hloubky 120 cm v hornině třídy těžitelnosti II skupiny 4</t>
  </si>
  <si>
    <t>-445845285</t>
  </si>
  <si>
    <t>https://podminky.urs.cz/item/CS_URS_2024_02/460161313</t>
  </si>
  <si>
    <t>Poznámka k položce:_x000d_
Výměra položky vychází z výkresu C2 a z průzkumu v terénu. Jedná se o výkop kabelové rýhy šířky 50 cm a hloubky 120 cm v zeleni (nezpevněném vjezdu).</t>
  </si>
  <si>
    <t>101</t>
  </si>
  <si>
    <t>460431312</t>
  </si>
  <si>
    <t>Zásyp kabelových rýh ručně s přemístění sypaniny ze vzdálenosti do 10 m, s uložením výkopku ve vrstvách včetně zhutnění a úpravy povrchu šířky 50 cm hloubky 100 cm z horniny třídy těžitelnosti I skupiny 3</t>
  </si>
  <si>
    <t>-971114844</t>
  </si>
  <si>
    <t>https://podminky.urs.cz/item/CS_URS_2024_02/460431312</t>
  </si>
  <si>
    <t>Poznámka k položce:_x000d_
Jedná se o zásyp rýh šířky 50 cm v zeleni (nezpevněném vjezdu) s obetonováním chrániček na dně kamenivem a zeminou nad obetonováním po povrch. Výkopy budou zasypány kamenivem, horních 25 cm prosátou zeminou z výkopů. Výměra položky vychází z výkresu C2 a z průzkumu v terénu.</t>
  </si>
  <si>
    <t>102</t>
  </si>
  <si>
    <t>31000047x-R</t>
  </si>
  <si>
    <t>Štěrkodrť ŠDB 0/63 mm</t>
  </si>
  <si>
    <t>1660225171</t>
  </si>
  <si>
    <t>Poznámka k položce:_x000d_
Pro zásyp rýh ve vjezdech a komunikacích nad obetonováním chrániček po spodní hranu konstrukce komunikace (vjezdu) a pro zásyp sond v komunikacích po spodní hranu konstrukce komunikace (vjezdu).</t>
  </si>
  <si>
    <t>46*(0,35*0,5)*1,9</t>
  </si>
  <si>
    <t>16*(0,5*0,65)*1,9</t>
  </si>
  <si>
    <t>8*(0,5*0,75)*1,9</t>
  </si>
  <si>
    <t>2*(1*1*1,5)*1,9</t>
  </si>
  <si>
    <t>36,575*1,035 'Přepočtené koeficientem množství</t>
  </si>
  <si>
    <t>103</t>
  </si>
  <si>
    <t>460641113</t>
  </si>
  <si>
    <t>Základové konstrukce základ bez bednění do rostlé zeminy z monolitického betonu tř. C 16/20</t>
  </si>
  <si>
    <t>-1217873605</t>
  </si>
  <si>
    <t>https://podminky.urs.cz/item/CS_URS_2024_02/460641113</t>
  </si>
  <si>
    <t>Poznámka k položce:_x000d_
Obetonování chrániček na dně výkopů celkové hloubky 80 cm a 120 cm ve zpevněných plochách, vjezdech a komunikacích. Položka zahrnuje m.j. dodání betonu C16/20.</t>
  </si>
  <si>
    <t>(23+23)*(0,35*0,2)</t>
  </si>
  <si>
    <t>16*(0,5*0,25)</t>
  </si>
  <si>
    <t>8*(0,5*0,25)</t>
  </si>
  <si>
    <t>6,22*1,035 'Přepočtené koeficientem množství</t>
  </si>
  <si>
    <t>104</t>
  </si>
  <si>
    <t>460742112</t>
  </si>
  <si>
    <t>Osazení kabelových prostupů včetně utěsnění a spárování z trub plastových do rýhy, bez výkopových prací bez obsypu, vnitřního průměru přes 10 do 15 cm</t>
  </si>
  <si>
    <t>2055699436</t>
  </si>
  <si>
    <t>https://podminky.urs.cz/item/CS_URS_2024_02/460742112</t>
  </si>
  <si>
    <t>Poznámka k položce:_x000d_
Jedná se o osazení trubek do výkopů v komunikacích a vjezdech s celkovou hloubkou 120 cm (včetně 1x rezervní trubky).</t>
  </si>
  <si>
    <t>16*2+8*2</t>
  </si>
  <si>
    <t>105</t>
  </si>
  <si>
    <t>310000033i-R1</t>
  </si>
  <si>
    <t>Plastová trubka HDPE/LDPE průměr 110 mm (červená) do výkopu</t>
  </si>
  <si>
    <t>982521775</t>
  </si>
  <si>
    <t>Poznámka k položce:_x000d_
Výměra položky zahrnuje ztratné prořezem. V ceně položky zahrnuta doprava na místo určení.</t>
  </si>
  <si>
    <t>48*1,05 'Přepočtené koeficientem množství</t>
  </si>
  <si>
    <t>106</t>
  </si>
  <si>
    <t>460791212</t>
  </si>
  <si>
    <t>Montáž trubek ochranných uložených volně do rýhy plastových ohebných, vnitřního průměru přes 32 do 50 mm</t>
  </si>
  <si>
    <t>-1536768266</t>
  </si>
  <si>
    <t>https://podminky.urs.cz/item/CS_URS_2024_02/460791212</t>
  </si>
  <si>
    <t xml:space="preserve">Poznámka k položce:_x000d_
Trubky pro průchod kabelů základy nových stožárů a rozváděčů (předpoklad 1 m trubky na každý průchod základem). Dále položka zahrnuje uložení chrániček pro impulsní kabely. Výměra položky - viz výkresy C2 a  D2.1. _x000d_
</t>
  </si>
  <si>
    <t>(25*1+34*2+11*3)*1</t>
  </si>
  <si>
    <t>107</t>
  </si>
  <si>
    <t>310000032-R</t>
  </si>
  <si>
    <t>Ohebná plastová ochranná trubka HDPE/LDPE průměr 40/32 mm</t>
  </si>
  <si>
    <t>1799302807</t>
  </si>
  <si>
    <t xml:space="preserve">Poznámka k položce:_x000d_
Do výměry položky zahrnuto ztratné prořezem. V ceně položky zahrnuta doprava na místo určení. </t>
  </si>
  <si>
    <t>126*1,05 'Přepočtené koeficientem množství</t>
  </si>
  <si>
    <t>108</t>
  </si>
  <si>
    <t>460791213</t>
  </si>
  <si>
    <t>Montáž trubek ochranných uložených volně do rýhy plastových ohebných, vnitřního průměru přes 50 do 90 mm</t>
  </si>
  <si>
    <t>772087939</t>
  </si>
  <si>
    <t>https://podminky.urs.cz/item/CS_URS_2024_02/460791213</t>
  </si>
  <si>
    <t>Poznámka k položce:_x000d_
Výměra položky odpovídá délce kabelů průřezů 10 mm2 a větších dodaných pro uložení v zemi zkrácené o části kabelů v trubkách v základech a části kabelů uložených nad zemí . Ve výměře položky jsou zahrnuty i trubky určené k obetonování ve výkopech 35/80 cm.</t>
  </si>
  <si>
    <t>3490+250-126*1,5</t>
  </si>
  <si>
    <t>109</t>
  </si>
  <si>
    <t>310000016-R.1</t>
  </si>
  <si>
    <t>Korugovaná červená ohebná ochranná trubka HDPE/LDPE průměr 75/61 mm s protahovacím lankem</t>
  </si>
  <si>
    <t>-1708706198</t>
  </si>
  <si>
    <t>Poznámka k položce:_x000d_
V ceně položky zahrnuta doprava na místo určení. Do výměry položky zahrnuto ztratné prořezem. Součástí dodávky trubek je pro každé balení (50 m) 1 ks spojky trubek.</t>
  </si>
  <si>
    <t>3551*1,035 'Přepočtené koeficientem množství</t>
  </si>
  <si>
    <t>110</t>
  </si>
  <si>
    <t>460671113</t>
  </si>
  <si>
    <t>Výstražné prvky pro krytí kabelů včetně vyrovnání povrchu rýhy, rozvinutí a uložení fólie, šířky přes 25 do 35 cm</t>
  </si>
  <si>
    <t>-1982924278</t>
  </si>
  <si>
    <t>https://podminky.urs.cz/item/CS_URS_2024_02/460671113</t>
  </si>
  <si>
    <t>Poznámka k položce:_x000d_
Položka zahrnuje mj. dodání červené výstražné fólie. Výměra položky odpovídá délce kabelových rýh šířky 35 cm v zemi, ve výměře položky zahrnuto ztratné prořezem.</t>
  </si>
  <si>
    <t>(1065+1065+251+251+23+23)*1,1</t>
  </si>
  <si>
    <t>111</t>
  </si>
  <si>
    <t>460671114</t>
  </si>
  <si>
    <t>Výstražné prvky pro krytí kabelů včetně vyrovnání povrchu rýhy, rozvinutí a uložení fólie, šířky přes 35 do 40 cm</t>
  </si>
  <si>
    <t>-1442657262</t>
  </si>
  <si>
    <t>https://podminky.urs.cz/item/CS_URS_2024_02/460671114</t>
  </si>
  <si>
    <t>Poznámka k položce:_x000d_
Položka zahrnuje mj. dodání červené výstražné fólie. Výměra položky odpovídá délce kabelových rýh šířky 50 cm v zemi, ve výměře položky zahrnuto ztratné prořezem.</t>
  </si>
  <si>
    <t>(16+8)*1,1</t>
  </si>
  <si>
    <t>112</t>
  </si>
  <si>
    <t>46000008-R</t>
  </si>
  <si>
    <t>Utěsnění konce prostupu, ochranné trubky nebo otvoru (do D110) PU pěnou</t>
  </si>
  <si>
    <t>293257412</t>
  </si>
  <si>
    <t>Poznámka k položce:_x000d_
Výměra položky zahrnuje utěsnění všech konců prostupů (včetně případných rezervních trubek) a konců všech nových chrániček včetně utěsnění chrániček při průchodu otvorem stožárového pouzdra v základech. Cena položky vychází z předpokládané časové náročnosti a z hodinové sazby příslušného pracovníka.</t>
  </si>
  <si>
    <t>126*2+2*2+2*2*2+16*2</t>
  </si>
  <si>
    <t>113</t>
  </si>
  <si>
    <t>310000049-R</t>
  </si>
  <si>
    <t>PU montážní pěna 750 ml</t>
  </si>
  <si>
    <t>2126614328</t>
  </si>
  <si>
    <t>Poznámka k položce:_x000d_
Potřeba utěsnění 296 ks konců, 1 balení na utěsnění cca 15 ks konců. V ceně položky zahrnuta doprava na místo určení.</t>
  </si>
  <si>
    <t>114</t>
  </si>
  <si>
    <t>460030015</t>
  </si>
  <si>
    <t>Přípravné terénní práce odstranění travnatého porostu kosení a shrabávání trávy</t>
  </si>
  <si>
    <t>-96552553</t>
  </si>
  <si>
    <t>https://podminky.urs.cz/item/CS_URS_2024_02/460030015</t>
  </si>
  <si>
    <t>Poznámka k položce:_x000d_
V místech provádění výkopových prací v zeleni před zahájením zemních prací a terénních úprav. Výměra položky vychází z výkresů C2 a D2.1 ža D2.4 a z průzkumu v terénu.</t>
  </si>
  <si>
    <t>1800*1,35+8*1,5+114*2*1,35</t>
  </si>
  <si>
    <t>330*1,35</t>
  </si>
  <si>
    <t>2*(2*2)</t>
  </si>
  <si>
    <t>1*(1,5*1,5)+56*(1,5*1,5)</t>
  </si>
  <si>
    <t>11*(3*2)+15*(2*2)</t>
  </si>
  <si>
    <t>115</t>
  </si>
  <si>
    <t>460030015-R1</t>
  </si>
  <si>
    <t>Příplatek za odstranění travnatého porostu, kosení a shrabávání trávy ve svahu</t>
  </si>
  <si>
    <t>864033912</t>
  </si>
  <si>
    <t>116</t>
  </si>
  <si>
    <t>460581131</t>
  </si>
  <si>
    <t>Úprava terénu uvedení nezpevněného terénu do původního stavu v místě dočasného uložení výkopku s vyhrabáním, srovnáním a částečným dosetím trávy</t>
  </si>
  <si>
    <t>2076223008</t>
  </si>
  <si>
    <t>https://podminky.urs.cz/item/CS_URS_2024_02/460581131</t>
  </si>
  <si>
    <t xml:space="preserve">Poznámka k položce:_x000d_
Po dokončení zemních prací (záhozu a zhutnění) v zeleni. Výměra položky - viz odstranění travnatého porostu._x000d_
</t>
  </si>
  <si>
    <t>117</t>
  </si>
  <si>
    <t>460581131-R1</t>
  </si>
  <si>
    <t>Příplatek za úpravu terénu - uvedení nezpevněného terénu do původního stavu v místě dočasného uložení výkopku s vyhrabáním, srovnáním a částečným dosetím trávy ve svahu</t>
  </si>
  <si>
    <t>-246607170</t>
  </si>
  <si>
    <t>118</t>
  </si>
  <si>
    <t>460581121</t>
  </si>
  <si>
    <t>Úprava terénu zatravnění, včetně dodání osiva a zalití vodou na rovině</t>
  </si>
  <si>
    <t>-493600932</t>
  </si>
  <si>
    <t>https://podminky.urs.cz/item/CS_URS_2024_02/460581121</t>
  </si>
  <si>
    <t>Poznámka k položce:_x000d_
Po dokončení zemních prací (záhozu a zhutnění) v zeleni a provedení provizorní úpravy terénu. Výměra položky - viz provizorní úprava terénu se zhutněním.</t>
  </si>
  <si>
    <t>3457,55-445,5</t>
  </si>
  <si>
    <t>119</t>
  </si>
  <si>
    <t>460581122</t>
  </si>
  <si>
    <t>Úprava terénu zatravnění, včetně dodání osiva a zalití vodou ve svahu</t>
  </si>
  <si>
    <t>-866656956</t>
  </si>
  <si>
    <t>https://podminky.urs.cz/item/CS_URS_2024_02/460581122</t>
  </si>
  <si>
    <t>120</t>
  </si>
  <si>
    <t>468031211</t>
  </si>
  <si>
    <t>Vytrhání obrub s odkopáním horniny a lože, s odhozením nebo naložením na dopravní prostředek stojatých chodníkových</t>
  </si>
  <si>
    <t>911588502</t>
  </si>
  <si>
    <t>https://podminky.urs.cz/item/CS_URS_2024_02/468031211</t>
  </si>
  <si>
    <t>Poznámka k položce:_x000d_
Výměta položky vychází z průzkumu v terénu a z výkresu C2. Pozor, obrubníky nepoškodit, budou dále využity!</t>
  </si>
  <si>
    <t>121</t>
  </si>
  <si>
    <t>460912211</t>
  </si>
  <si>
    <t>Očištění vybouraných prvků z vozovek a chodníků obrubníků od spojovacího materiálu z jakéhokoliv lože, s odklizením a uložením na vzdálenost 10 m chodníkových</t>
  </si>
  <si>
    <t>-361806745</t>
  </si>
  <si>
    <t>https://podminky.urs.cz/item/CS_URS_2024_02/460912211</t>
  </si>
  <si>
    <t>Poznámka k položce:_x000d_
Očištění vybouraných chodníkových obrubníků.</t>
  </si>
  <si>
    <t>122</t>
  </si>
  <si>
    <t>460892221</t>
  </si>
  <si>
    <t>Osazení obrubníku se zřízením lože, s vyplněním a zatřením spár betonového chodníkového stojatého, do lože z betonu prostého</t>
  </si>
  <si>
    <t>1338193943</t>
  </si>
  <si>
    <t>https://podminky.urs.cz/item/CS_URS_2024_02/460892221</t>
  </si>
  <si>
    <t>Poznámka k položce:_x000d_
Budou použity stávající obrubníky. Položka zahrnuje m.j. dodání betonu C12/15.</t>
  </si>
  <si>
    <t>123</t>
  </si>
  <si>
    <t>59217016</t>
  </si>
  <si>
    <t>obrubník betonový chodníkový 1000x80x250mm</t>
  </si>
  <si>
    <t>1777062143</t>
  </si>
  <si>
    <t>Poznámka k položce:_x000d_
Předpokládaná potřeba dodání nových obrubníků v rozsahu 50% výměry rozebíraných obrubníků. Poznámka - před objednáním obrub ověřit v terénu skutečné rozměry stávajících obrubníků v konkrétních místech - nutno použít obrubníky stejných rozměrů!</t>
  </si>
  <si>
    <t>84*0,5</t>
  </si>
  <si>
    <t>124</t>
  </si>
  <si>
    <t>468031221</t>
  </si>
  <si>
    <t>Vytrhání obrub s odkopáním horniny a lože, s odhozením nebo naložením na dopravní prostředek stojatých silničních</t>
  </si>
  <si>
    <t>1847854007</t>
  </si>
  <si>
    <t>https://podminky.urs.cz/item/CS_URS_2024_02/468031221</t>
  </si>
  <si>
    <t>125</t>
  </si>
  <si>
    <t>460912111</t>
  </si>
  <si>
    <t>Očištění vybouraných prvků z vozovek a chodníků obrubníků od spojovacího materiálu z jakéhokoliv lože, s odklizením a uložením na vzdálenost 10 m silničních</t>
  </si>
  <si>
    <t>-1607563971</t>
  </si>
  <si>
    <t>https://podminky.urs.cz/item/CS_URS_2024_02/460912111</t>
  </si>
  <si>
    <t>Poznámka k položce:_x000d_
Očištění vybouraných silničních obrubníků.</t>
  </si>
  <si>
    <t>126</t>
  </si>
  <si>
    <t>460891221</t>
  </si>
  <si>
    <t>Osazení obrubníku se zřízením lože, s vyplněním a zatřením spár betonového silničního stojatého, do lože z betonu prostého</t>
  </si>
  <si>
    <t>-89900058</t>
  </si>
  <si>
    <t>https://podminky.urs.cz/item/CS_URS_2024_02/460891221</t>
  </si>
  <si>
    <t>127</t>
  </si>
  <si>
    <t>59217034</t>
  </si>
  <si>
    <t>obrubník silniční betonový 1000x150x300mm</t>
  </si>
  <si>
    <t>811062456</t>
  </si>
  <si>
    <t>8*0,5</t>
  </si>
  <si>
    <t>468021221</t>
  </si>
  <si>
    <t>Vytrhání dlažby včetně ručního rozebrání, vytřídění, odhozu na hromady nebo naložení na dopravní prostředek a očistění kostek nebo dlaždic z pískového podkladu z dlaždic zámkových, spáry nezalité</t>
  </si>
  <si>
    <t>-646654467</t>
  </si>
  <si>
    <t>https://podminky.urs.cz/item/CS_URS_2024_02/468021221</t>
  </si>
  <si>
    <t>Poznámka k položce:_x000d_
Výměra položky vychází z výkresů C2, D2.2 a z průzkumu v terénu.</t>
  </si>
  <si>
    <t>162*1,0+2*(2*1,0)+3*(2*3)+1*(2*2,5)</t>
  </si>
  <si>
    <t>129</t>
  </si>
  <si>
    <t>460911122</t>
  </si>
  <si>
    <t>Očištění vybouraných prvků z vozovek a chodníků kostek nebo dlaždic od spojovacího materiálu s původní výplní spár kamenivem, s odklizením a uložením na vzdálenost 3 m dlaždic betonových tvarovaných nebo zámkových</t>
  </si>
  <si>
    <t>281405841</t>
  </si>
  <si>
    <t>https://podminky.urs.cz/item/CS_URS_2024_02/460911122</t>
  </si>
  <si>
    <t>Poznámka k položce:_x000d_
Výměra položky vychází z výměry položky 468021221.</t>
  </si>
  <si>
    <t>130</t>
  </si>
  <si>
    <t>460921222</t>
  </si>
  <si>
    <t>Vyspravení krytu po překopech kladení dlažby pro pokládání kabelů, včetně rozprostření, urovnání a zhutnění podkladu a provedení lože z kameniva těženého z dlaždic betonových tvarovaných nebo zámkových</t>
  </si>
  <si>
    <t>-1787172766</t>
  </si>
  <si>
    <t>https://podminky.urs.cz/item/CS_URS_2024_02/460921222</t>
  </si>
  <si>
    <t>131</t>
  </si>
  <si>
    <t>31000010.21</t>
  </si>
  <si>
    <t>Betonová dlažba venkovní zámková, tl. 60 mm</t>
  </si>
  <si>
    <t>-172944591</t>
  </si>
  <si>
    <t>Poznámka k položce:_x000d_
Předpokládaná potřeba dodání nové dlažby pro 25% dotčeného dlážděného povrchu. Barva a tvar dlažby dle stávající dlažby. V ceně položky zahrnuta doprava na místo určení.</t>
  </si>
  <si>
    <t>(162*1,0+2*(2*1,0)+3*(2*3)+1*(2*2,5))*0,25</t>
  </si>
  <si>
    <t>132</t>
  </si>
  <si>
    <t>468021212</t>
  </si>
  <si>
    <t>Vytrhání dlažby včetně ručního rozebrání, vytřídění, odhozu na hromady nebo naložení na dopravní prostředek a očistění kostek nebo dlaždic z pískového podkladu z dlaždic betonových nebo keramických, spáry nezalité</t>
  </si>
  <si>
    <t>-738067403</t>
  </si>
  <si>
    <t>https://podminky.urs.cz/item/CS_URS_2024_02/468021212</t>
  </si>
  <si>
    <t>35*1,2+2*(1,2*2)+1*(3*2,2)</t>
  </si>
  <si>
    <t>190*1,2+6*(1,6*1,6)</t>
  </si>
  <si>
    <t>133</t>
  </si>
  <si>
    <t>460911121</t>
  </si>
  <si>
    <t>Očištění vybouraných prvků z vozovek a chodníků kostek nebo dlaždic od spojovacího materiálu s původní výplní spár kamenivem, s odklizením a uložením na vzdálenost 3 m dlaždic betonových čtyřhranných</t>
  </si>
  <si>
    <t>-1136191750</t>
  </si>
  <si>
    <t>https://podminky.urs.cz/item/CS_URS_2024_02/460911121</t>
  </si>
  <si>
    <t>Poznámka k položce:_x000d_
Výměra položky vychází z výměry položky 468021212.</t>
  </si>
  <si>
    <t>134</t>
  </si>
  <si>
    <t>460921221</t>
  </si>
  <si>
    <t>Vyspravení krytu po překopech kladení dlažby pro pokládání kabelů, včetně rozprostření, urovnání a zhutnění podkladu a provedení lože z kameniva těženého z dlaždic betonových čtyřhranných</t>
  </si>
  <si>
    <t>1845475220</t>
  </si>
  <si>
    <t>https://podminky.urs.cz/item/CS_URS_2024_02/460921221</t>
  </si>
  <si>
    <t>135</t>
  </si>
  <si>
    <t>31000010.1</t>
  </si>
  <si>
    <t>Betonová dlažba venkovní šedá 300x300 mm, tl. min. 37 mm</t>
  </si>
  <si>
    <t>-2030954404</t>
  </si>
  <si>
    <t>Poznámka k položce:_x000d_
Předpokládaná potřeba dodání nové dlažby pro 50% dotčeného povrchu. Barva a tvar dlažby dle stávající dlažby. V ceně položky zahrnuta doprava na místo určení.</t>
  </si>
  <si>
    <t>(35*1,2+2*(1,2*2)+1*(3*2,2))*0,5</t>
  </si>
  <si>
    <t>136</t>
  </si>
  <si>
    <t>31000010.1.1</t>
  </si>
  <si>
    <t>Betonová vymývaná plošná dlažba tnavá 400x400 mm, tl. min. 40 mm</t>
  </si>
  <si>
    <t>-1247671748</t>
  </si>
  <si>
    <t>(190*1,2+6*(1,6*1,6))*0,5</t>
  </si>
  <si>
    <t>137</t>
  </si>
  <si>
    <t>468011122</t>
  </si>
  <si>
    <t>Odstranění podkladů nebo krytů komunikací včetně rozpojení na kusy a zarovnání styčné spáry z kameniva drceného, tloušťky přes 10 do 20 cm</t>
  </si>
  <si>
    <t>2024527209</t>
  </si>
  <si>
    <t>https://podminky.urs.cz/item/CS_URS_2024_02/468011122</t>
  </si>
  <si>
    <t>Poznámka k položce:_x000d_
Výměra položky vychází z rozsahu prací ve stávajících površích s dlažbou - viz výkres C2 a průzkum v terénu.</t>
  </si>
  <si>
    <t>162*0,35+2*(2*0,35)+3*(2*3)+1*(2*2,5)</t>
  </si>
  <si>
    <t>35*0,35+2*(2*0,35)+1*(3*2,2)</t>
  </si>
  <si>
    <t>190*0,35+6*(1,6*1,6)</t>
  </si>
  <si>
    <t>138</t>
  </si>
  <si>
    <t>460871143</t>
  </si>
  <si>
    <t>Podklad vozovek a chodníků včetně rozprostření a úpravy ze štěrkodrti, včetně zhutnění, tloušťky přes 10 do 15 cm</t>
  </si>
  <si>
    <t>514576060</t>
  </si>
  <si>
    <t>https://podminky.urs.cz/item/CS_URS_2024_02/460871143</t>
  </si>
  <si>
    <t>Poznámka k položce:_x000d_
Obnovení podkladové vrstvy v dotčených stávajících površích s dlážděným povrchem. Výměra položky vychází z výměry položky č. 468011122.</t>
  </si>
  <si>
    <t>139</t>
  </si>
  <si>
    <t>468041122</t>
  </si>
  <si>
    <t>Řezání spár v podkladu nebo krytu živičném, tloušťky přes 5 do 10 cm</t>
  </si>
  <si>
    <t>-1724073258</t>
  </si>
  <si>
    <t>https://podminky.urs.cz/item/CS_URS_2024_02/468041122</t>
  </si>
  <si>
    <t>Poznámka k položce:_x000d_
V místech výkopů v asfaltových površích v chodnících. Výměra položky vychází z výkresů C2, D2.2 a z průzkumu v terénu.</t>
  </si>
  <si>
    <t>150*2+12*(2*2)+1*(2+3+2+3)+8*(2+2+2+2)</t>
  </si>
  <si>
    <t>468011142</t>
  </si>
  <si>
    <t>Odstranění podkladů nebo krytů komunikací včetně rozpojení na kusy a zarovnání styčné spáry ze živice, tloušťky přes 5 do 10 cm</t>
  </si>
  <si>
    <t>1594071078</t>
  </si>
  <si>
    <t>https://podminky.urs.cz/item/CS_URS_2024_02/468011142</t>
  </si>
  <si>
    <t>Poznámka k položce:_x000d_
Odstranění stávajících asfaltových povrchů v chodnících.Výměra položky vychází z výkresů C2, D2.2 a z průzkumu v terénu.</t>
  </si>
  <si>
    <t>150*1,0+12*(2*1,0)+1*(2*3)+8*(2*2)</t>
  </si>
  <si>
    <t>141</t>
  </si>
  <si>
    <t>468041112</t>
  </si>
  <si>
    <t>Řezání spár v podkladu nebo krytu betonovém, hloubky přes 10 do 15 cm</t>
  </si>
  <si>
    <t>-1623985958</t>
  </si>
  <si>
    <t>https://podminky.urs.cz/item/CS_URS_2024_02/468041112</t>
  </si>
  <si>
    <t>142</t>
  </si>
  <si>
    <t>468011131</t>
  </si>
  <si>
    <t>Odstranění podkladů nebo krytů komunikací včetně rozpojení na kusy a zarovnání styčné spáry z betonu prostého, tloušťky do 15 cm</t>
  </si>
  <si>
    <t>-509508049</t>
  </si>
  <si>
    <t>https://podminky.urs.cz/item/CS_URS_2024_02/468011131</t>
  </si>
  <si>
    <t>Poznámka k položce:_x000d_
Odstranění stávajících betonových podkladů asfaltových chodníků. Výměra položky vychází z výkresů C2, D2.2 a z průzkumu v terénu.</t>
  </si>
  <si>
    <t>150*0,35+12*(2*0,35)+1*(3*2)+8*(1,5*1,5)</t>
  </si>
  <si>
    <t>143</t>
  </si>
  <si>
    <t>460871172</t>
  </si>
  <si>
    <t>Podklad vozovek a chodníků včetně rozprostření a úpravy z betonu prostého, včetně rozprostření, tloušťky přes 10 do 15 cm</t>
  </si>
  <si>
    <t>932185461</t>
  </si>
  <si>
    <t>https://podminky.urs.cz/item/CS_URS_2024_02/460871172</t>
  </si>
  <si>
    <t>Poznámka k položce:_x000d_
Výměra položky vychází z výměry položky 468011131.</t>
  </si>
  <si>
    <t>144</t>
  </si>
  <si>
    <t>460881212</t>
  </si>
  <si>
    <t>Kryt vozovek a chodníků z asfaltového betonu vrstva ložní, tloušťky 5 cm</t>
  </si>
  <si>
    <t>964681697</t>
  </si>
  <si>
    <t>https://podminky.urs.cz/item/CS_URS_2024_02/460881212</t>
  </si>
  <si>
    <t>Poznámka k položce:_x000d_
Výměra položky vychází z výměry položky 468011142. Specifikace asfaltové směsi pro chodníky bude odsouhlasena správcem chodníků.</t>
  </si>
  <si>
    <t>145</t>
  </si>
  <si>
    <t>460881222</t>
  </si>
  <si>
    <t>Kryt vozovek a chodníků z asfaltového betonu vrstva obrusná, tloušťky 4 cm</t>
  </si>
  <si>
    <t>-1799390256</t>
  </si>
  <si>
    <t>https://podminky.urs.cz/item/CS_URS_2024_02/460881222</t>
  </si>
  <si>
    <t>146</t>
  </si>
  <si>
    <t>468041123</t>
  </si>
  <si>
    <t>Řezání spár v podkladu nebo krytu živičném, tloušťky přes 10 do 15 cm</t>
  </si>
  <si>
    <t>1422643456</t>
  </si>
  <si>
    <t>https://podminky.urs.cz/item/CS_URS_2024_02/468041123</t>
  </si>
  <si>
    <t>Poznámka k položce:_x000d_
V místech výkopů v asfaltových komunikacích, parkovištích nebo vjezdech. Výměra položky vychází z výkresů C2, D2.2 a z průzkumu v terénu.</t>
  </si>
  <si>
    <t>46*2+16*2+2*(2+2+2+2)</t>
  </si>
  <si>
    <t>147</t>
  </si>
  <si>
    <t>468011143</t>
  </si>
  <si>
    <t>Odstranění podkladů nebo krytů komunikací včetně rozpojení na kusy a zarovnání styčné spáry ze živice, tloušťky přes 10 do 15 cm</t>
  </si>
  <si>
    <t>1932811381</t>
  </si>
  <si>
    <t>https://podminky.urs.cz/item/CS_URS_2024_02/468011143</t>
  </si>
  <si>
    <t>Poznámka k položce:_x000d_
Odstranění stávajících asfaltových povrchů v asfaltových komunikacích, parkovištích nebo vjezdech. Výměra položky vychází z výkresů C2, D2.2 a z průzkumu v terénu.</t>
  </si>
  <si>
    <t>46*1,0+16*1,5+2*(2*2)</t>
  </si>
  <si>
    <t>148</t>
  </si>
  <si>
    <t>468011123</t>
  </si>
  <si>
    <t>Odstranění podkladů nebo krytů komunikací včetně rozpojení na kusy a zarovnání styčné spáry z kameniva drceného, tloušťky přes 20 do 30 cm</t>
  </si>
  <si>
    <t>-367968666</t>
  </si>
  <si>
    <t>https://podminky.urs.cz/item/CS_URS_2024_02/468011123</t>
  </si>
  <si>
    <t>Poznámka k položce:_x000d_
Odstranění stávajících podkladových vrstev asfaltových komunikací, parkovišť a vjezdů. Výměra položky vychází z výkresů C2, D2.2 a z průzkumu v terénu.</t>
  </si>
  <si>
    <t>46*0,35+16*0,5+2*(2*2)</t>
  </si>
  <si>
    <t>149</t>
  </si>
  <si>
    <t>460871155</t>
  </si>
  <si>
    <t>Podklad vozovek a chodníků včetně rozprostření a úpravy z kameniva drceného, včetně zhutnění, tloušťky přes 25 do 30 cm</t>
  </si>
  <si>
    <t>1041713084</t>
  </si>
  <si>
    <t>https://podminky.urs.cz/item/CS_URS_2024_02/460871155</t>
  </si>
  <si>
    <t>Poznámka k položce:_x000d_
Výměra položky vychází z výměry položky č. 468011123.</t>
  </si>
  <si>
    <t>150</t>
  </si>
  <si>
    <t>460881214</t>
  </si>
  <si>
    <t>Kryt vozovek a chodníků z asfaltového betonu vrstva ložní, tloušťky 7 cm</t>
  </si>
  <si>
    <t>356939712</t>
  </si>
  <si>
    <t>https://podminky.urs.cz/item/CS_URS_2024_02/460881214</t>
  </si>
  <si>
    <t>Poznámka k položce:_x000d_
Výměra položky vychází z výměry položky č. 468011143.</t>
  </si>
  <si>
    <t>151</t>
  </si>
  <si>
    <t>460881223</t>
  </si>
  <si>
    <t>Kryt vozovek a chodníků z asfaltového betonu vrstva obrusná, tloušťky 5 cm</t>
  </si>
  <si>
    <t>-1295815841</t>
  </si>
  <si>
    <t>https://podminky.urs.cz/item/CS_URS_2024_02/460881223</t>
  </si>
  <si>
    <t>152</t>
  </si>
  <si>
    <t>460371111</t>
  </si>
  <si>
    <t>Naložení výkopku ručně z hornin třídy těžitelnosti I skupiny 1 až 3</t>
  </si>
  <si>
    <t>362491216</t>
  </si>
  <si>
    <t>https://podminky.urs.cz/item/CS_URS_2024_02/460371111</t>
  </si>
  <si>
    <t xml:space="preserve">Poznámka k položce:_x000d_
Naložení zeminy pro odvoz. Výměra položky vychází z výměr jednotlivých položek zemních prací._x000d_
</t>
  </si>
  <si>
    <t>"zemina"</t>
  </si>
  <si>
    <t>(57,210+57,210)-(48,180+48,180)+3,0+14,95+5,022</t>
  </si>
  <si>
    <t>2130*(0,35*0,02)+502*(0,35*0,3)+46*(0,35*0,5)</t>
  </si>
  <si>
    <t>16*(0,5*0,7)+8*(0,5*0,9)</t>
  </si>
  <si>
    <t>153</t>
  </si>
  <si>
    <t>460341113</t>
  </si>
  <si>
    <t>Vodorovné přemístění (odvoz) horniny dopravními prostředky včetně složení, bez naložení a rozprostření jakékoliv třídy, na vzdálenost přes 500 do 1000 m</t>
  </si>
  <si>
    <t>1733132309</t>
  </si>
  <si>
    <t>https://podminky.urs.cz/item/CS_URS_2024_02/460341113</t>
  </si>
  <si>
    <t>Poznámka k položce:_x000d_
Výměra položky vychází z výměry položky č. 460371111.</t>
  </si>
  <si>
    <t>154</t>
  </si>
  <si>
    <t>460341121</t>
  </si>
  <si>
    <t>Vodorovné přemístění (odvoz) horniny dopravními prostředky včetně složení, bez naložení a rozprostření jakékoliv třídy, na vzdálenost Příplatek k ceně -1113 za každých dalších i započatých 1000 m</t>
  </si>
  <si>
    <t>1726239350</t>
  </si>
  <si>
    <t>https://podminky.urs.cz/item/CS_URS_2024_02/460341121</t>
  </si>
  <si>
    <t xml:space="preserve">Poznámka k položce:_x000d_
Odvoz na skládku do 15 km, tj. příplatek na 14 km (14 x 1000 m)._x000d_
</t>
  </si>
  <si>
    <t>14*125,902</t>
  </si>
  <si>
    <t>155</t>
  </si>
  <si>
    <t>460371113</t>
  </si>
  <si>
    <t>Naložení výkopku ručně z hornin třídy těžitelnosti II skupiny 4 až 5</t>
  </si>
  <si>
    <t>-1025541525</t>
  </si>
  <si>
    <t>https://podminky.urs.cz/item/CS_URS_2024_02/460371113</t>
  </si>
  <si>
    <t>Poznámka k položce:_x000d_
Naložení sutě, betonu, asfaltu a vybouraných hmot. Výměra položky vychází z výměr jednotlivých položek zemních prací.</t>
  </si>
  <si>
    <t>"beton"</t>
  </si>
  <si>
    <t>0,07*0,07*1+4,578+84*0,04+42*(1,0*0,08*0,25)+8*0,06+4*(1,0*0,15*0,3)+47,25*0,06+26,7*0,037+121,68*0,04+84,9*0,15</t>
  </si>
  <si>
    <t>"asfalt"</t>
  </si>
  <si>
    <t>212*0,09+78*0,12</t>
  </si>
  <si>
    <t>"směsný stavební odpad"</t>
  </si>
  <si>
    <t>2130*0,35*0,01+502*0,35*0,1+46*0,35*0,2+16*0,5*0,2+8*0,5*0,1+189*0,02+296,76*0,02+183,210*0,15+32,1*0,3</t>
  </si>
  <si>
    <t>156</t>
  </si>
  <si>
    <t>469972111</t>
  </si>
  <si>
    <t>Odvoz suti a vybouraných hmot odvoz suti a vybouraných hmot do 1 km</t>
  </si>
  <si>
    <t>-1425525549</t>
  </si>
  <si>
    <t>https://podminky.urs.cz/item/CS_URS_2024_02/469972111</t>
  </si>
  <si>
    <t>Poznámka k položce:_x000d_
Výměra položky vychází z výměr jednotlivých položek zemních prací. a měrné hmotnosti materiálu.</t>
  </si>
  <si>
    <t>30,868*2,3+77,072*1,9+28,440*1,7</t>
  </si>
  <si>
    <t>157</t>
  </si>
  <si>
    <t>469972121</t>
  </si>
  <si>
    <t>Odvoz suti a vybouraných hmot odvoz suti a vybouraných hmot Příplatek k ceně za každý další i započatý 1 km</t>
  </si>
  <si>
    <t>1701558434</t>
  </si>
  <si>
    <t>https://podminky.urs.cz/item/CS_URS_2024_02/469972121</t>
  </si>
  <si>
    <t>Poznámka k položce:_x000d_
Odvoz na skládku do 15 km, tj. příplatek na 14 km (14 x 1000 m).</t>
  </si>
  <si>
    <t>265,781*14</t>
  </si>
  <si>
    <t>158</t>
  </si>
  <si>
    <t>460361121</t>
  </si>
  <si>
    <t>Poplatek (skládkovné) za uložení zeminy na recyklační skládce zatříděné do Katalogu odpadů pod kódem 17 05 04</t>
  </si>
  <si>
    <t>-376272487</t>
  </si>
  <si>
    <t>https://podminky.urs.cz/item/CS_URS_2024_02/460361121</t>
  </si>
  <si>
    <t>Poznámka k položce:_x000d_
Hmotnost spočítána na základě zprůměrované měrné hmotnosti daného materiálu a jeho množství.</t>
  </si>
  <si>
    <t>125,092*1,8</t>
  </si>
  <si>
    <t>159</t>
  </si>
  <si>
    <t>469973120</t>
  </si>
  <si>
    <t>Poplatek za uložení stavebního odpadu (skládkovné) na recyklační skládce z prostého betonu zatříděného do Katalogu odpadů pod kódem 17 01 01</t>
  </si>
  <si>
    <t>-1255039151</t>
  </si>
  <si>
    <t>https://podminky.urs.cz/item/CS_URS_2024_02/469973120</t>
  </si>
  <si>
    <t>30,868*2,3</t>
  </si>
  <si>
    <t>160</t>
  </si>
  <si>
    <t>469973124</t>
  </si>
  <si>
    <t>Poplatek za uložení stavebního odpadu (skládkovné) na recyklační skládce směsného stavebního a demoličního zatříděného do Katalogu odpadů pod kódem 17 09 04</t>
  </si>
  <si>
    <t>-1727474162</t>
  </si>
  <si>
    <t>https://podminky.urs.cz/item/CS_URS_2024_02/469973124</t>
  </si>
  <si>
    <t>77,072*1,9</t>
  </si>
  <si>
    <t>161</t>
  </si>
  <si>
    <t>469973125</t>
  </si>
  <si>
    <t>Poplatek za uložení stavebního odpadu (skládkovné) na recyklační skládce asfaltového bez obsahu dehtu zatříděného do Katalogu odpadů pod kódem 17 03 02</t>
  </si>
  <si>
    <t>2024656087</t>
  </si>
  <si>
    <t>https://podminky.urs.cz/item/CS_URS_2024_02/469973125</t>
  </si>
  <si>
    <t>28,440*1,7</t>
  </si>
  <si>
    <t>HZS</t>
  </si>
  <si>
    <t>Hodinové zúčtovací sazby</t>
  </si>
  <si>
    <t>162</t>
  </si>
  <si>
    <t>HZS-R1</t>
  </si>
  <si>
    <t>Revize elektro v rozsahu navržených úprav VO vč. provedení potřebných měření a vypracování kompletní revizní zprávy ve 4 výtiscích</t>
  </si>
  <si>
    <t>hod</t>
  </si>
  <si>
    <t>512</t>
  </si>
  <si>
    <t>-656914365</t>
  </si>
  <si>
    <t>Poznámka k položce:_x000d_
Rozsah vychází z rozsahu stavby a navrženého technického řešení (viz výkresy C2 a D2.1).</t>
  </si>
  <si>
    <t>163</t>
  </si>
  <si>
    <t>HZS-R2</t>
  </si>
  <si>
    <t>Přepojení rozvodu VO, provizorní provoz, rozfázování, provedení provozních měření, oprava schéma v rozváděčích</t>
  </si>
  <si>
    <t>-667168867</t>
  </si>
  <si>
    <t>Poznámka k položce:_x000d_
Vychází z rozsahu prováděných úprav a navrženého technického řešení.</t>
  </si>
  <si>
    <t>164</t>
  </si>
  <si>
    <t>HZS-R3</t>
  </si>
  <si>
    <t>Jednání se správci cizích sítí a komunikací, s vlastníky dotčených nemovitostí</t>
  </si>
  <si>
    <t>hod.</t>
  </si>
  <si>
    <t>-15496870</t>
  </si>
  <si>
    <t>Poznámka k položce:_x000d_
Jedná se o jednání se správci inženýrských sítí či komunikací a vlastníky nemovitostí, projednání dotčení zařízení nebo vstupu na pozemek před zahájením stavby a předání zařízení nebo pozemku před dokončením stavby. Vychází z rozsahu stavby, vlastnictví dotčených parcel a navrženého technického řešení.</t>
  </si>
  <si>
    <t>02 - Zemní práce VO ul. Havířská v úseku od ul. Mládežnické po ul. Rudé armády - vedlejší rozp. náklady</t>
  </si>
  <si>
    <t>VRN - Vedlejší rozpočtové náklady</t>
  </si>
  <si>
    <t>VRN</t>
  </si>
  <si>
    <t>Vedlejší rozpočtové náklady</t>
  </si>
  <si>
    <t>VRN-R15.1</t>
  </si>
  <si>
    <t>Zajištění obnovení (prodloužení platnosti) vyjádření k projektové dokumentaci (viz dokladová část) a zajištění vytyčení všech dotčených inženýrských sítí v místech provádění zemních prací na místě jejich správci před zahájením prací včetně vyznačení trasy v terénu, úhrada souvisejících poplatků za jednotlivá vyjádření a za vytyčení sítí a dopravu na místo</t>
  </si>
  <si>
    <t>soubor</t>
  </si>
  <si>
    <t>1024</t>
  </si>
  <si>
    <t>-268224277</t>
  </si>
  <si>
    <t>Poznámka k položce:_x000d_
Rozsah - viiz výkresová část a dokladová část dokumentace. Cena vychází z předpokládané časové náročnosti, hodinové sazby pracovníků zhotovitele a z ceníků příslušných prací jednotlivých správců sítí a poplatků za obnovení jednotlivých vyjádření.</t>
  </si>
  <si>
    <t>VRN-R12.1</t>
  </si>
  <si>
    <t>Geodetické práce - geodetické zaměření VO na podkladu katastrální mapy ve třech vyhotoveních vč. 3 ks CD (soubory ve formátech dgn, dxf nebo dwg)</t>
  </si>
  <si>
    <t>315657517</t>
  </si>
  <si>
    <t>Poznámka k položce:_x000d_
Geodetické zaměření trasy VO včetně stožárů. Vychází z rozsahu prováděných úprav VO (cca 2,948 km trasy VO).</t>
  </si>
  <si>
    <t>VRN-R3</t>
  </si>
  <si>
    <t>Digitální fotodokumentace zařízení VO a otevřených výkopů pro potřeby správce VO (pasportizace a evidence zařízení VO) - 2 x CD</t>
  </si>
  <si>
    <t>-1993112765</t>
  </si>
  <si>
    <t xml:space="preserve">Poznámka k položce:_x000d_
Vychází z rozsahu prováděných úprav a navrženého technického řešení._x000d_
</t>
  </si>
  <si>
    <t>VRN-R17</t>
  </si>
  <si>
    <t>Digitální fotodokumentace (kamerová nahrávka) stavu dotčených komunikací a ploch v rozsahu stavby před zahájením stavby (1 x CD)</t>
  </si>
  <si>
    <t>-1090274335</t>
  </si>
  <si>
    <t>VRN-R13</t>
  </si>
  <si>
    <t>Zajištění bezpečnosti a ochrany zdraví pracovníků na stavbě po dobu realizace stavby vč. zajištění návrhu opatření (plán BOZP), zajištění výkopů, zajištění průchodů chodců a průjezdu vozidel, zajištění povolení pro zvláštní užívání komunikací, úhrada správních poplatků a pronájmů souvisejících s realizací stavby a zajištěním souvisejících úkonů</t>
  </si>
  <si>
    <t>1794652301</t>
  </si>
  <si>
    <t>Poznámka k položce:_x000d_
Vychází z rozsahu úprav, navrženého technického řešení a podmínek správců komunikací .</t>
  </si>
  <si>
    <t>VRN-R16</t>
  </si>
  <si>
    <t>Provizorní dopravní značení a souvisejícící dopravní opatření včetně zajištění projektu, projednání a odsouhlasení</t>
  </si>
  <si>
    <t>1638388099</t>
  </si>
  <si>
    <t>Poznámka k položce:_x000d_
Vychází z rozsahu prováděných úprav, délky dotčených komunikací a ceny za jednotku, která zohledňuje navržené technické řešení a místní podmínky.</t>
  </si>
  <si>
    <t>VRN-R16.1</t>
  </si>
  <si>
    <t>Zajištění dočasného přemístění zastávky MHD vč. projednání přemístění se zástupci ČSAD, PČR a SMK a úhrady nákladů souvisejících s přemístěním</t>
  </si>
  <si>
    <t>-956921257</t>
  </si>
  <si>
    <t>Poznámka k položce:_x000d_
Vychází z technického řešení stavby.</t>
  </si>
  <si>
    <t>VRN-R14</t>
  </si>
  <si>
    <t>Zajištění podkladů pro přejímací řízení zařízení VO včetně dodání dokumentace opravené dle skutečného provedení</t>
  </si>
  <si>
    <t>630710973</t>
  </si>
  <si>
    <t>Poznámka k položce:_x000d_
Vychází z rozsahu prováděných úprav VO a z požadavků správce a vblastníka zařízení VO.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</si>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</sst>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2155315" TargetMode="External" /><Relationship Id="rId2" Type="http://schemas.openxmlformats.org/officeDocument/2006/relationships/hyperlink" Target="https://podminky.urs.cz/item/CS_URS_2024_02/184818231" TargetMode="External" /><Relationship Id="rId3" Type="http://schemas.openxmlformats.org/officeDocument/2006/relationships/hyperlink" Target="https://podminky.urs.cz/item/CS_URS_2024_02/184818232" TargetMode="External" /><Relationship Id="rId4" Type="http://schemas.openxmlformats.org/officeDocument/2006/relationships/hyperlink" Target="https://podminky.urs.cz/item/CS_URS_2024_02/184818233" TargetMode="External" /><Relationship Id="rId5" Type="http://schemas.openxmlformats.org/officeDocument/2006/relationships/hyperlink" Target="https://podminky.urs.cz/item/CS_URS_2024_02/573191111" TargetMode="External" /><Relationship Id="rId6" Type="http://schemas.openxmlformats.org/officeDocument/2006/relationships/hyperlink" Target="https://podminky.urs.cz/item/CS_URS_2024_02/573231106" TargetMode="External" /><Relationship Id="rId7" Type="http://schemas.openxmlformats.org/officeDocument/2006/relationships/hyperlink" Target="https://podminky.urs.cz/item/CS_URS_2024_02/628332111" TargetMode="External" /><Relationship Id="rId8" Type="http://schemas.openxmlformats.org/officeDocument/2006/relationships/hyperlink" Target="https://podminky.urs.cz/item/CS_URS_2024_02/628332121" TargetMode="External" /><Relationship Id="rId9" Type="http://schemas.openxmlformats.org/officeDocument/2006/relationships/hyperlink" Target="https://podminky.urs.cz/item/CS_URS_2024_02/919732211" TargetMode="External" /><Relationship Id="rId10" Type="http://schemas.openxmlformats.org/officeDocument/2006/relationships/hyperlink" Target="https://podminky.urs.cz/item/CS_URS_2024_02/998231311" TargetMode="External" /><Relationship Id="rId11" Type="http://schemas.openxmlformats.org/officeDocument/2006/relationships/hyperlink" Target="https://podminky.urs.cz/item/CS_URS_2024_02/998225111" TargetMode="External" /><Relationship Id="rId12" Type="http://schemas.openxmlformats.org/officeDocument/2006/relationships/hyperlink" Target="https://podminky.urs.cz/item/CS_URS_2024_02/998225194" TargetMode="External" /><Relationship Id="rId13" Type="http://schemas.openxmlformats.org/officeDocument/2006/relationships/hyperlink" Target="https://podminky.urs.cz/item/CS_URS_2024_02/998225195" TargetMode="External" /><Relationship Id="rId14" Type="http://schemas.openxmlformats.org/officeDocument/2006/relationships/hyperlink" Target="https://podminky.urs.cz/item/CS_URS_2024_02/218204125" TargetMode="External" /><Relationship Id="rId15" Type="http://schemas.openxmlformats.org/officeDocument/2006/relationships/hyperlink" Target="https://podminky.urs.cz/item/CS_URS_2024_02/218120102" TargetMode="External" /><Relationship Id="rId16" Type="http://schemas.openxmlformats.org/officeDocument/2006/relationships/hyperlink" Target="https://podminky.urs.cz/item/CS_URS_2024_02/218902013" TargetMode="External" /><Relationship Id="rId17" Type="http://schemas.openxmlformats.org/officeDocument/2006/relationships/hyperlink" Target="https://podminky.urs.cz/item/CS_URS_2024_02/210100152" TargetMode="External" /><Relationship Id="rId18" Type="http://schemas.openxmlformats.org/officeDocument/2006/relationships/hyperlink" Target="https://podminky.urs.cz/item/CS_URS_2024_02/218220302" TargetMode="External" /><Relationship Id="rId19" Type="http://schemas.openxmlformats.org/officeDocument/2006/relationships/hyperlink" Target="https://podminky.urs.cz/item/CS_URS_2024_02/218220001" TargetMode="External" /><Relationship Id="rId20" Type="http://schemas.openxmlformats.org/officeDocument/2006/relationships/hyperlink" Target="https://podminky.urs.cz/item/CS_URS_2024_02/218220020" TargetMode="External" /><Relationship Id="rId21" Type="http://schemas.openxmlformats.org/officeDocument/2006/relationships/hyperlink" Target="https://podminky.urs.cz/item/CS_URS_2024_02/210204125" TargetMode="External" /><Relationship Id="rId22" Type="http://schemas.openxmlformats.org/officeDocument/2006/relationships/hyperlink" Target="https://podminky.urs.cz/item/CS_URS_2024_02/210120102" TargetMode="External" /><Relationship Id="rId23" Type="http://schemas.openxmlformats.org/officeDocument/2006/relationships/hyperlink" Target="https://podminky.urs.cz/item/CS_URS_2024_02/210812033" TargetMode="External" /><Relationship Id="rId24" Type="http://schemas.openxmlformats.org/officeDocument/2006/relationships/hyperlink" Target="https://podminky.urs.cz/item/CS_URS_2024_02/210950201" TargetMode="External" /><Relationship Id="rId25" Type="http://schemas.openxmlformats.org/officeDocument/2006/relationships/hyperlink" Target="https://podminky.urs.cz/item/CS_URS_2024_02/210812035" TargetMode="External" /><Relationship Id="rId26" Type="http://schemas.openxmlformats.org/officeDocument/2006/relationships/hyperlink" Target="https://podminky.urs.cz/item/CS_URS_2024_02/210950202" TargetMode="External" /><Relationship Id="rId27" Type="http://schemas.openxmlformats.org/officeDocument/2006/relationships/hyperlink" Target="https://podminky.urs.cz/item/CS_URS_2024_02/210100251" TargetMode="External" /><Relationship Id="rId28" Type="http://schemas.openxmlformats.org/officeDocument/2006/relationships/hyperlink" Target="https://podminky.urs.cz/item/CS_URS_2024_02/210100151" TargetMode="External" /><Relationship Id="rId29" Type="http://schemas.openxmlformats.org/officeDocument/2006/relationships/hyperlink" Target="https://podminky.urs.cz/item/CS_URS_2024_02/210100152" TargetMode="External" /><Relationship Id="rId30" Type="http://schemas.openxmlformats.org/officeDocument/2006/relationships/hyperlink" Target="https://podminky.urs.cz/item/CS_URS_2024_02/210100014" TargetMode="External" /><Relationship Id="rId31" Type="http://schemas.openxmlformats.org/officeDocument/2006/relationships/hyperlink" Target="https://podminky.urs.cz/item/CS_URS_2024_02/210100003" TargetMode="External" /><Relationship Id="rId32" Type="http://schemas.openxmlformats.org/officeDocument/2006/relationships/hyperlink" Target="https://podminky.urs.cz/item/CS_URS_2024_02/210100005" TargetMode="External" /><Relationship Id="rId33" Type="http://schemas.openxmlformats.org/officeDocument/2006/relationships/hyperlink" Target="https://podminky.urs.cz/item/CS_URS_2024_02/210220002" TargetMode="External" /><Relationship Id="rId34" Type="http://schemas.openxmlformats.org/officeDocument/2006/relationships/hyperlink" Target="https://podminky.urs.cz/item/CS_URS_2024_02/210220022" TargetMode="External" /><Relationship Id="rId35" Type="http://schemas.openxmlformats.org/officeDocument/2006/relationships/hyperlink" Target="https://podminky.urs.cz/item/CS_URS_2024_02/210220302" TargetMode="External" /><Relationship Id="rId36" Type="http://schemas.openxmlformats.org/officeDocument/2006/relationships/hyperlink" Target="https://podminky.urs.cz/item/CS_URS_2024_02/210220301" TargetMode="External" /><Relationship Id="rId37" Type="http://schemas.openxmlformats.org/officeDocument/2006/relationships/hyperlink" Target="https://podminky.urs.cz/item/CS_URS_2024_02/210290891" TargetMode="External" /><Relationship Id="rId38" Type="http://schemas.openxmlformats.org/officeDocument/2006/relationships/hyperlink" Target="https://podminky.urs.cz/item/CS_URS_2024_02/210021017" TargetMode="External" /><Relationship Id="rId39" Type="http://schemas.openxmlformats.org/officeDocument/2006/relationships/hyperlink" Target="https://podminky.urs.cz/item/CS_URS_2024_02/460010024" TargetMode="External" /><Relationship Id="rId40" Type="http://schemas.openxmlformats.org/officeDocument/2006/relationships/hyperlink" Target="https://podminky.urs.cz/item/CS_URS_2024_02/460030025" TargetMode="External" /><Relationship Id="rId41" Type="http://schemas.openxmlformats.org/officeDocument/2006/relationships/hyperlink" Target="https://podminky.urs.cz/item/CS_URS_2024_02/468101131" TargetMode="External" /><Relationship Id="rId42" Type="http://schemas.openxmlformats.org/officeDocument/2006/relationships/hyperlink" Target="https://podminky.urs.cz/item/CS_URS_2024_02/468051121" TargetMode="External" /><Relationship Id="rId43" Type="http://schemas.openxmlformats.org/officeDocument/2006/relationships/hyperlink" Target="https://podminky.urs.cz/item/CS_URS_2024_02/460632114" TargetMode="External" /><Relationship Id="rId44" Type="http://schemas.openxmlformats.org/officeDocument/2006/relationships/hyperlink" Target="https://podminky.urs.cz/item/CS_URS_2024_02/460632214" TargetMode="External" /><Relationship Id="rId45" Type="http://schemas.openxmlformats.org/officeDocument/2006/relationships/hyperlink" Target="https://podminky.urs.cz/item/CS_URS_2024_02/460631212" TargetMode="External" /><Relationship Id="rId46" Type="http://schemas.openxmlformats.org/officeDocument/2006/relationships/hyperlink" Target="https://podminky.urs.cz/item/CS_URS_2024_02/460131113" TargetMode="External" /><Relationship Id="rId47" Type="http://schemas.openxmlformats.org/officeDocument/2006/relationships/hyperlink" Target="https://podminky.urs.cz/item/CS_URS_2024_02/460131114" TargetMode="External" /><Relationship Id="rId48" Type="http://schemas.openxmlformats.org/officeDocument/2006/relationships/hyperlink" Target="https://podminky.urs.cz/item/CS_URS_2024_02/460391123" TargetMode="External" /><Relationship Id="rId49" Type="http://schemas.openxmlformats.org/officeDocument/2006/relationships/hyperlink" Target="https://podminky.urs.cz/item/CS_URS_2024_02/460391124" TargetMode="External" /><Relationship Id="rId50" Type="http://schemas.openxmlformats.org/officeDocument/2006/relationships/hyperlink" Target="https://podminky.urs.cz/item/CS_URS_2024_02/460281113" TargetMode="External" /><Relationship Id="rId51" Type="http://schemas.openxmlformats.org/officeDocument/2006/relationships/hyperlink" Target="https://podminky.urs.cz/item/CS_URS_2024_02/460281123" TargetMode="External" /><Relationship Id="rId52" Type="http://schemas.openxmlformats.org/officeDocument/2006/relationships/hyperlink" Target="https://podminky.urs.cz/item/CS_URS_2024_02/460641125" TargetMode="External" /><Relationship Id="rId53" Type="http://schemas.openxmlformats.org/officeDocument/2006/relationships/hyperlink" Target="https://podminky.urs.cz/item/CS_URS_2024_02/460641411" TargetMode="External" /><Relationship Id="rId54" Type="http://schemas.openxmlformats.org/officeDocument/2006/relationships/hyperlink" Target="https://podminky.urs.cz/item/CS_URS_2024_02/460641412" TargetMode="External" /><Relationship Id="rId55" Type="http://schemas.openxmlformats.org/officeDocument/2006/relationships/hyperlink" Target="https://podminky.urs.cz/item/CS_URS_2024_02/460242211" TargetMode="External" /><Relationship Id="rId56" Type="http://schemas.openxmlformats.org/officeDocument/2006/relationships/hyperlink" Target="https://podminky.urs.cz/item/CS_URS_2024_02/460762111" TargetMode="External" /><Relationship Id="rId57" Type="http://schemas.openxmlformats.org/officeDocument/2006/relationships/hyperlink" Target="https://podminky.urs.cz/item/CS_URS_2024_02/460161143" TargetMode="External" /><Relationship Id="rId58" Type="http://schemas.openxmlformats.org/officeDocument/2006/relationships/hyperlink" Target="https://podminky.urs.cz/item/CS_URS_2024_02/460161142" TargetMode="External" /><Relationship Id="rId59" Type="http://schemas.openxmlformats.org/officeDocument/2006/relationships/hyperlink" Target="https://podminky.urs.cz/item/CS_URS_2024_02/460431133" TargetMode="External" /><Relationship Id="rId60" Type="http://schemas.openxmlformats.org/officeDocument/2006/relationships/hyperlink" Target="https://podminky.urs.cz/item/CS_URS_2024_02/460431132" TargetMode="External" /><Relationship Id="rId61" Type="http://schemas.openxmlformats.org/officeDocument/2006/relationships/hyperlink" Target="https://podminky.urs.cz/item/CS_URS_2024_02/460161133" TargetMode="External" /><Relationship Id="rId62" Type="http://schemas.openxmlformats.org/officeDocument/2006/relationships/hyperlink" Target="https://podminky.urs.cz/item/CS_URS_2024_02/460161132" TargetMode="External" /><Relationship Id="rId63" Type="http://schemas.openxmlformats.org/officeDocument/2006/relationships/hyperlink" Target="https://podminky.urs.cz/item/CS_URS_2024_02/460661111" TargetMode="External" /><Relationship Id="rId64" Type="http://schemas.openxmlformats.org/officeDocument/2006/relationships/hyperlink" Target="https://podminky.urs.cz/item/CS_URS_2024_02/460431122" TargetMode="External" /><Relationship Id="rId65" Type="http://schemas.openxmlformats.org/officeDocument/2006/relationships/hyperlink" Target="https://podminky.urs.cz/item/CS_URS_2024_02/460161163" TargetMode="External" /><Relationship Id="rId66" Type="http://schemas.openxmlformats.org/officeDocument/2006/relationships/hyperlink" Target="https://podminky.urs.cz/item/CS_URS_2024_02/460161162" TargetMode="External" /><Relationship Id="rId67" Type="http://schemas.openxmlformats.org/officeDocument/2006/relationships/hyperlink" Target="https://podminky.urs.cz/item/CS_URS_2024_02/460431152" TargetMode="External" /><Relationship Id="rId68" Type="http://schemas.openxmlformats.org/officeDocument/2006/relationships/hyperlink" Target="https://podminky.urs.cz/item/CS_URS_2024_02/460161283" TargetMode="External" /><Relationship Id="rId69" Type="http://schemas.openxmlformats.org/officeDocument/2006/relationships/hyperlink" Target="https://podminky.urs.cz/item/CS_URS_2024_02/460431272" TargetMode="External" /><Relationship Id="rId70" Type="http://schemas.openxmlformats.org/officeDocument/2006/relationships/hyperlink" Target="https://podminky.urs.cz/item/CS_URS_2024_02/460161313" TargetMode="External" /><Relationship Id="rId71" Type="http://schemas.openxmlformats.org/officeDocument/2006/relationships/hyperlink" Target="https://podminky.urs.cz/item/CS_URS_2024_02/460431312" TargetMode="External" /><Relationship Id="rId72" Type="http://schemas.openxmlformats.org/officeDocument/2006/relationships/hyperlink" Target="https://podminky.urs.cz/item/CS_URS_2024_02/460641113" TargetMode="External" /><Relationship Id="rId73" Type="http://schemas.openxmlformats.org/officeDocument/2006/relationships/hyperlink" Target="https://podminky.urs.cz/item/CS_URS_2024_02/460742112" TargetMode="External" /><Relationship Id="rId74" Type="http://schemas.openxmlformats.org/officeDocument/2006/relationships/hyperlink" Target="https://podminky.urs.cz/item/CS_URS_2024_02/460791212" TargetMode="External" /><Relationship Id="rId75" Type="http://schemas.openxmlformats.org/officeDocument/2006/relationships/hyperlink" Target="https://podminky.urs.cz/item/CS_URS_2024_02/460791213" TargetMode="External" /><Relationship Id="rId76" Type="http://schemas.openxmlformats.org/officeDocument/2006/relationships/hyperlink" Target="https://podminky.urs.cz/item/CS_URS_2024_02/460671113" TargetMode="External" /><Relationship Id="rId77" Type="http://schemas.openxmlformats.org/officeDocument/2006/relationships/hyperlink" Target="https://podminky.urs.cz/item/CS_URS_2024_02/460671114" TargetMode="External" /><Relationship Id="rId78" Type="http://schemas.openxmlformats.org/officeDocument/2006/relationships/hyperlink" Target="https://podminky.urs.cz/item/CS_URS_2024_02/460030015" TargetMode="External" /><Relationship Id="rId79" Type="http://schemas.openxmlformats.org/officeDocument/2006/relationships/hyperlink" Target="https://podminky.urs.cz/item/CS_URS_2024_02/460581131" TargetMode="External" /><Relationship Id="rId80" Type="http://schemas.openxmlformats.org/officeDocument/2006/relationships/hyperlink" Target="https://podminky.urs.cz/item/CS_URS_2024_02/460581121" TargetMode="External" /><Relationship Id="rId81" Type="http://schemas.openxmlformats.org/officeDocument/2006/relationships/hyperlink" Target="https://podminky.urs.cz/item/CS_URS_2024_02/460581122" TargetMode="External" /><Relationship Id="rId82" Type="http://schemas.openxmlformats.org/officeDocument/2006/relationships/hyperlink" Target="https://podminky.urs.cz/item/CS_URS_2024_02/468031211" TargetMode="External" /><Relationship Id="rId83" Type="http://schemas.openxmlformats.org/officeDocument/2006/relationships/hyperlink" Target="https://podminky.urs.cz/item/CS_URS_2024_02/460912211" TargetMode="External" /><Relationship Id="rId84" Type="http://schemas.openxmlformats.org/officeDocument/2006/relationships/hyperlink" Target="https://podminky.urs.cz/item/CS_URS_2024_02/460892221" TargetMode="External" /><Relationship Id="rId85" Type="http://schemas.openxmlformats.org/officeDocument/2006/relationships/hyperlink" Target="https://podminky.urs.cz/item/CS_URS_2024_02/468031221" TargetMode="External" /><Relationship Id="rId86" Type="http://schemas.openxmlformats.org/officeDocument/2006/relationships/hyperlink" Target="https://podminky.urs.cz/item/CS_URS_2024_02/460912111" TargetMode="External" /><Relationship Id="rId87" Type="http://schemas.openxmlformats.org/officeDocument/2006/relationships/hyperlink" Target="https://podminky.urs.cz/item/CS_URS_2024_02/460891221" TargetMode="External" /><Relationship Id="rId88" Type="http://schemas.openxmlformats.org/officeDocument/2006/relationships/hyperlink" Target="https://podminky.urs.cz/item/CS_URS_2024_02/468021221" TargetMode="External" /><Relationship Id="rId89" Type="http://schemas.openxmlformats.org/officeDocument/2006/relationships/hyperlink" Target="https://podminky.urs.cz/item/CS_URS_2024_02/460911122" TargetMode="External" /><Relationship Id="rId90" Type="http://schemas.openxmlformats.org/officeDocument/2006/relationships/hyperlink" Target="https://podminky.urs.cz/item/CS_URS_2024_02/460921222" TargetMode="External" /><Relationship Id="rId91" Type="http://schemas.openxmlformats.org/officeDocument/2006/relationships/hyperlink" Target="https://podminky.urs.cz/item/CS_URS_2024_02/468021212" TargetMode="External" /><Relationship Id="rId92" Type="http://schemas.openxmlformats.org/officeDocument/2006/relationships/hyperlink" Target="https://podminky.urs.cz/item/CS_URS_2024_02/460911121" TargetMode="External" /><Relationship Id="rId93" Type="http://schemas.openxmlformats.org/officeDocument/2006/relationships/hyperlink" Target="https://podminky.urs.cz/item/CS_URS_2024_02/460921221" TargetMode="External" /><Relationship Id="rId94" Type="http://schemas.openxmlformats.org/officeDocument/2006/relationships/hyperlink" Target="https://podminky.urs.cz/item/CS_URS_2024_02/468011122" TargetMode="External" /><Relationship Id="rId95" Type="http://schemas.openxmlformats.org/officeDocument/2006/relationships/hyperlink" Target="https://podminky.urs.cz/item/CS_URS_2024_02/460871143" TargetMode="External" /><Relationship Id="rId96" Type="http://schemas.openxmlformats.org/officeDocument/2006/relationships/hyperlink" Target="https://podminky.urs.cz/item/CS_URS_2024_02/468041122" TargetMode="External" /><Relationship Id="rId97" Type="http://schemas.openxmlformats.org/officeDocument/2006/relationships/hyperlink" Target="https://podminky.urs.cz/item/CS_URS_2024_02/468011142" TargetMode="External" /><Relationship Id="rId98" Type="http://schemas.openxmlformats.org/officeDocument/2006/relationships/hyperlink" Target="https://podminky.urs.cz/item/CS_URS_2024_02/468041112" TargetMode="External" /><Relationship Id="rId99" Type="http://schemas.openxmlformats.org/officeDocument/2006/relationships/hyperlink" Target="https://podminky.urs.cz/item/CS_URS_2024_02/468011131" TargetMode="External" /><Relationship Id="rId100" Type="http://schemas.openxmlformats.org/officeDocument/2006/relationships/hyperlink" Target="https://podminky.urs.cz/item/CS_URS_2024_02/460871172" TargetMode="External" /><Relationship Id="rId101" Type="http://schemas.openxmlformats.org/officeDocument/2006/relationships/hyperlink" Target="https://podminky.urs.cz/item/CS_URS_2024_02/460881212" TargetMode="External" /><Relationship Id="rId102" Type="http://schemas.openxmlformats.org/officeDocument/2006/relationships/hyperlink" Target="https://podminky.urs.cz/item/CS_URS_2024_02/460881222" TargetMode="External" /><Relationship Id="rId103" Type="http://schemas.openxmlformats.org/officeDocument/2006/relationships/hyperlink" Target="https://podminky.urs.cz/item/CS_URS_2024_02/468041123" TargetMode="External" /><Relationship Id="rId104" Type="http://schemas.openxmlformats.org/officeDocument/2006/relationships/hyperlink" Target="https://podminky.urs.cz/item/CS_URS_2024_02/468011143" TargetMode="External" /><Relationship Id="rId105" Type="http://schemas.openxmlformats.org/officeDocument/2006/relationships/hyperlink" Target="https://podminky.urs.cz/item/CS_URS_2024_02/468011123" TargetMode="External" /><Relationship Id="rId106" Type="http://schemas.openxmlformats.org/officeDocument/2006/relationships/hyperlink" Target="https://podminky.urs.cz/item/CS_URS_2024_02/460871155" TargetMode="External" /><Relationship Id="rId107" Type="http://schemas.openxmlformats.org/officeDocument/2006/relationships/hyperlink" Target="https://podminky.urs.cz/item/CS_URS_2024_02/460881214" TargetMode="External" /><Relationship Id="rId108" Type="http://schemas.openxmlformats.org/officeDocument/2006/relationships/hyperlink" Target="https://podminky.urs.cz/item/CS_URS_2024_02/460881223" TargetMode="External" /><Relationship Id="rId109" Type="http://schemas.openxmlformats.org/officeDocument/2006/relationships/hyperlink" Target="https://podminky.urs.cz/item/CS_URS_2024_02/460371111" TargetMode="External" /><Relationship Id="rId110" Type="http://schemas.openxmlformats.org/officeDocument/2006/relationships/hyperlink" Target="https://podminky.urs.cz/item/CS_URS_2024_02/460341113" TargetMode="External" /><Relationship Id="rId111" Type="http://schemas.openxmlformats.org/officeDocument/2006/relationships/hyperlink" Target="https://podminky.urs.cz/item/CS_URS_2024_02/460341121" TargetMode="External" /><Relationship Id="rId112" Type="http://schemas.openxmlformats.org/officeDocument/2006/relationships/hyperlink" Target="https://podminky.urs.cz/item/CS_URS_2024_02/460371113" TargetMode="External" /><Relationship Id="rId113" Type="http://schemas.openxmlformats.org/officeDocument/2006/relationships/hyperlink" Target="https://podminky.urs.cz/item/CS_URS_2024_02/469972111" TargetMode="External" /><Relationship Id="rId114" Type="http://schemas.openxmlformats.org/officeDocument/2006/relationships/hyperlink" Target="https://podminky.urs.cz/item/CS_URS_2024_02/469972121" TargetMode="External" /><Relationship Id="rId115" Type="http://schemas.openxmlformats.org/officeDocument/2006/relationships/hyperlink" Target="https://podminky.urs.cz/item/CS_URS_2024_02/460361121" TargetMode="External" /><Relationship Id="rId116" Type="http://schemas.openxmlformats.org/officeDocument/2006/relationships/hyperlink" Target="https://podminky.urs.cz/item/CS_URS_2024_02/469973120" TargetMode="External" /><Relationship Id="rId117" Type="http://schemas.openxmlformats.org/officeDocument/2006/relationships/hyperlink" Target="https://podminky.urs.cz/item/CS_URS_2024_02/469973124" TargetMode="External" /><Relationship Id="rId118" Type="http://schemas.openxmlformats.org/officeDocument/2006/relationships/hyperlink" Target="https://podminky.urs.cz/item/CS_URS_2024_02/469973125" TargetMode="External" /><Relationship Id="rId11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29.28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6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6" t="s">
        <v>29</v>
      </c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34</v>
      </c>
      <c r="AL11" s="24"/>
      <c r="AM11" s="24"/>
      <c r="AN11" s="29" t="s">
        <v>35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31</v>
      </c>
      <c r="AL13" s="24"/>
      <c r="AM13" s="24"/>
      <c r="AN13" s="37" t="s">
        <v>37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7" t="s">
        <v>37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34</v>
      </c>
      <c r="AL14" s="24"/>
      <c r="AM14" s="24"/>
      <c r="AN14" s="37" t="s">
        <v>37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38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31</v>
      </c>
      <c r="AL16" s="24"/>
      <c r="AM16" s="24"/>
      <c r="AN16" s="29" t="s">
        <v>39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40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34</v>
      </c>
      <c r="AL17" s="24"/>
      <c r="AM17" s="24"/>
      <c r="AN17" s="29" t="s">
        <v>41</v>
      </c>
      <c r="AO17" s="24"/>
      <c r="AP17" s="24"/>
      <c r="AQ17" s="24"/>
      <c r="AR17" s="22"/>
      <c r="BE17" s="33"/>
      <c r="BS17" s="19" t="s">
        <v>42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31</v>
      </c>
      <c r="AL19" s="24"/>
      <c r="AM19" s="24"/>
      <c r="AN19" s="29" t="s">
        <v>39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34</v>
      </c>
      <c r="AL20" s="24"/>
      <c r="AM20" s="24"/>
      <c r="AN20" s="29" t="s">
        <v>41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9" t="s">
        <v>45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46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47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48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49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50</v>
      </c>
      <c r="E29" s="50"/>
      <c r="F29" s="34" t="s">
        <v>51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52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53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54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55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56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57</v>
      </c>
      <c r="U35" s="57"/>
      <c r="V35" s="57"/>
      <c r="W35" s="57"/>
      <c r="X35" s="59" t="s">
        <v>58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59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VO-1219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Zemní práce VO ul. Havířská v úseku od ul. Mládežnické po ul. Rudé armády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Karviná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24</v>
      </c>
      <c r="AJ47" s="43"/>
      <c r="AK47" s="43"/>
      <c r="AL47" s="43"/>
      <c r="AM47" s="75" t="str">
        <f>IF(AN8= "","",AN8)</f>
        <v>3. 12. 2024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4" t="s">
        <v>30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Technické služby Karviná, a.s.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38</v>
      </c>
      <c r="AJ49" s="43"/>
      <c r="AK49" s="43"/>
      <c r="AL49" s="43"/>
      <c r="AM49" s="76" t="str">
        <f>IF(E17="","",E17)</f>
        <v>PTD Muchová, s.r.o.</v>
      </c>
      <c r="AN49" s="67"/>
      <c r="AO49" s="67"/>
      <c r="AP49" s="67"/>
      <c r="AQ49" s="43"/>
      <c r="AR49" s="47"/>
      <c r="AS49" s="77" t="s">
        <v>60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4" t="s">
        <v>36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43</v>
      </c>
      <c r="AJ50" s="43"/>
      <c r="AK50" s="43"/>
      <c r="AL50" s="43"/>
      <c r="AM50" s="76" t="str">
        <f>IF(E20="","",E20)</f>
        <v>PTD Muchová,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61</v>
      </c>
      <c r="D52" s="90"/>
      <c r="E52" s="90"/>
      <c r="F52" s="90"/>
      <c r="G52" s="90"/>
      <c r="H52" s="91"/>
      <c r="I52" s="92" t="s">
        <v>62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63</v>
      </c>
      <c r="AH52" s="90"/>
      <c r="AI52" s="90"/>
      <c r="AJ52" s="90"/>
      <c r="AK52" s="90"/>
      <c r="AL52" s="90"/>
      <c r="AM52" s="90"/>
      <c r="AN52" s="92" t="s">
        <v>64</v>
      </c>
      <c r="AO52" s="90"/>
      <c r="AP52" s="90"/>
      <c r="AQ52" s="94" t="s">
        <v>65</v>
      </c>
      <c r="AR52" s="47"/>
      <c r="AS52" s="95" t="s">
        <v>66</v>
      </c>
      <c r="AT52" s="96" t="s">
        <v>67</v>
      </c>
      <c r="AU52" s="96" t="s">
        <v>68</v>
      </c>
      <c r="AV52" s="96" t="s">
        <v>69</v>
      </c>
      <c r="AW52" s="96" t="s">
        <v>70</v>
      </c>
      <c r="AX52" s="96" t="s">
        <v>71</v>
      </c>
      <c r="AY52" s="96" t="s">
        <v>72</v>
      </c>
      <c r="AZ52" s="96" t="s">
        <v>73</v>
      </c>
      <c r="BA52" s="96" t="s">
        <v>74</v>
      </c>
      <c r="BB52" s="96" t="s">
        <v>75</v>
      </c>
      <c r="BC52" s="96" t="s">
        <v>76</v>
      </c>
      <c r="BD52" s="97" t="s">
        <v>77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78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79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80</v>
      </c>
      <c r="BT54" s="112" t="s">
        <v>81</v>
      </c>
      <c r="BU54" s="113" t="s">
        <v>82</v>
      </c>
      <c r="BV54" s="112" t="s">
        <v>83</v>
      </c>
      <c r="BW54" s="112" t="s">
        <v>5</v>
      </c>
      <c r="BX54" s="112" t="s">
        <v>84</v>
      </c>
      <c r="CL54" s="112" t="s">
        <v>19</v>
      </c>
    </row>
    <row r="55" s="7" customFormat="1" ht="37.5" customHeight="1">
      <c r="A55" s="114" t="s">
        <v>85</v>
      </c>
      <c r="B55" s="115"/>
      <c r="C55" s="116"/>
      <c r="D55" s="117" t="s">
        <v>86</v>
      </c>
      <c r="E55" s="117"/>
      <c r="F55" s="117"/>
      <c r="G55" s="117"/>
      <c r="H55" s="117"/>
      <c r="I55" s="118"/>
      <c r="J55" s="117" t="s">
        <v>17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'01 - Zemní práce VO ul. H...'!J30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87</v>
      </c>
      <c r="AR55" s="121"/>
      <c r="AS55" s="122">
        <v>0</v>
      </c>
      <c r="AT55" s="123">
        <f>ROUND(SUM(AV55:AW55),2)</f>
        <v>0</v>
      </c>
      <c r="AU55" s="124">
        <f>'01 - Zemní práce VO ul. H...'!P89</f>
        <v>0</v>
      </c>
      <c r="AV55" s="123">
        <f>'01 - Zemní práce VO ul. H...'!J33</f>
        <v>0</v>
      </c>
      <c r="AW55" s="123">
        <f>'01 - Zemní práce VO ul. H...'!J34</f>
        <v>0</v>
      </c>
      <c r="AX55" s="123">
        <f>'01 - Zemní práce VO ul. H...'!J35</f>
        <v>0</v>
      </c>
      <c r="AY55" s="123">
        <f>'01 - Zemní práce VO ul. H...'!J36</f>
        <v>0</v>
      </c>
      <c r="AZ55" s="123">
        <f>'01 - Zemní práce VO ul. H...'!F33</f>
        <v>0</v>
      </c>
      <c r="BA55" s="123">
        <f>'01 - Zemní práce VO ul. H...'!F34</f>
        <v>0</v>
      </c>
      <c r="BB55" s="123">
        <f>'01 - Zemní práce VO ul. H...'!F35</f>
        <v>0</v>
      </c>
      <c r="BC55" s="123">
        <f>'01 - Zemní práce VO ul. H...'!F36</f>
        <v>0</v>
      </c>
      <c r="BD55" s="125">
        <f>'01 - Zemní práce VO ul. H...'!F37</f>
        <v>0</v>
      </c>
      <c r="BE55" s="7"/>
      <c r="BT55" s="126" t="s">
        <v>88</v>
      </c>
      <c r="BV55" s="126" t="s">
        <v>83</v>
      </c>
      <c r="BW55" s="126" t="s">
        <v>89</v>
      </c>
      <c r="BX55" s="126" t="s">
        <v>5</v>
      </c>
      <c r="CL55" s="126" t="s">
        <v>19</v>
      </c>
      <c r="CM55" s="126" t="s">
        <v>90</v>
      </c>
    </row>
    <row r="56" s="7" customFormat="1" ht="37.5" customHeight="1">
      <c r="A56" s="114" t="s">
        <v>85</v>
      </c>
      <c r="B56" s="115"/>
      <c r="C56" s="116"/>
      <c r="D56" s="117" t="s">
        <v>91</v>
      </c>
      <c r="E56" s="117"/>
      <c r="F56" s="117"/>
      <c r="G56" s="117"/>
      <c r="H56" s="117"/>
      <c r="I56" s="118"/>
      <c r="J56" s="117" t="s">
        <v>92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'02 - Zemní práce VO ul. H...'!J30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93</v>
      </c>
      <c r="AR56" s="121"/>
      <c r="AS56" s="127">
        <v>0</v>
      </c>
      <c r="AT56" s="128">
        <f>ROUND(SUM(AV56:AW56),2)</f>
        <v>0</v>
      </c>
      <c r="AU56" s="129">
        <f>'02 - Zemní práce VO ul. H...'!P80</f>
        <v>0</v>
      </c>
      <c r="AV56" s="128">
        <f>'02 - Zemní práce VO ul. H...'!J33</f>
        <v>0</v>
      </c>
      <c r="AW56" s="128">
        <f>'02 - Zemní práce VO ul. H...'!J34</f>
        <v>0</v>
      </c>
      <c r="AX56" s="128">
        <f>'02 - Zemní práce VO ul. H...'!J35</f>
        <v>0</v>
      </c>
      <c r="AY56" s="128">
        <f>'02 - Zemní práce VO ul. H...'!J36</f>
        <v>0</v>
      </c>
      <c r="AZ56" s="128">
        <f>'02 - Zemní práce VO ul. H...'!F33</f>
        <v>0</v>
      </c>
      <c r="BA56" s="128">
        <f>'02 - Zemní práce VO ul. H...'!F34</f>
        <v>0</v>
      </c>
      <c r="BB56" s="128">
        <f>'02 - Zemní práce VO ul. H...'!F35</f>
        <v>0</v>
      </c>
      <c r="BC56" s="128">
        <f>'02 - Zemní práce VO ul. H...'!F36</f>
        <v>0</v>
      </c>
      <c r="BD56" s="130">
        <f>'02 - Zemní práce VO ul. H...'!F37</f>
        <v>0</v>
      </c>
      <c r="BE56" s="7"/>
      <c r="BT56" s="126" t="s">
        <v>88</v>
      </c>
      <c r="BV56" s="126" t="s">
        <v>83</v>
      </c>
      <c r="BW56" s="126" t="s">
        <v>94</v>
      </c>
      <c r="BX56" s="126" t="s">
        <v>5</v>
      </c>
      <c r="CL56" s="126" t="s">
        <v>19</v>
      </c>
      <c r="CM56" s="126" t="s">
        <v>90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2wvIFNw3XMb4FvEPt3chMM7sxWHiwTLXQVLpla7iZyZ/8EL9g59V2jrNMsT79LKMal1WRw520A76pGoD3XrWPg==" hashValue="Qea4ZmIlBtMbA0R8LMZSb1gnuBlCfy8OFR+mj/V1pIevR2IaQ5pJmkZYYz6Ot4O9jSUk6AoHlbNMSd6jhz6zN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Zemní práce VO ul. H...'!C2" display="/"/>
    <hyperlink ref="A56" location="'02 - Zemní práce VO ul. H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90</v>
      </c>
    </row>
    <row r="4" s="1" customFormat="1" ht="24.96" customHeight="1">
      <c r="B4" s="22"/>
      <c r="D4" s="133" t="s">
        <v>95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Zemní práce VO ul. Havířská v úseku od ul. Mládežnické po ul. Rudé armády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96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97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3. 12. 2024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21.84" customHeight="1">
      <c r="A13" s="41"/>
      <c r="B13" s="47"/>
      <c r="C13" s="41"/>
      <c r="D13" s="141" t="s">
        <v>26</v>
      </c>
      <c r="E13" s="41"/>
      <c r="F13" s="142" t="s">
        <v>27</v>
      </c>
      <c r="G13" s="41"/>
      <c r="H13" s="41"/>
      <c r="I13" s="141" t="s">
        <v>28</v>
      </c>
      <c r="J13" s="142" t="s">
        <v>29</v>
      </c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30</v>
      </c>
      <c r="E14" s="41"/>
      <c r="F14" s="41"/>
      <c r="G14" s="41"/>
      <c r="H14" s="41"/>
      <c r="I14" s="135" t="s">
        <v>31</v>
      </c>
      <c r="J14" s="139" t="s">
        <v>32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33</v>
      </c>
      <c r="F15" s="41"/>
      <c r="G15" s="41"/>
      <c r="H15" s="41"/>
      <c r="I15" s="135" t="s">
        <v>34</v>
      </c>
      <c r="J15" s="139" t="s">
        <v>35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36</v>
      </c>
      <c r="E17" s="41"/>
      <c r="F17" s="41"/>
      <c r="G17" s="41"/>
      <c r="H17" s="41"/>
      <c r="I17" s="135" t="s">
        <v>31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34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38</v>
      </c>
      <c r="E20" s="41"/>
      <c r="F20" s="41"/>
      <c r="G20" s="41"/>
      <c r="H20" s="41"/>
      <c r="I20" s="135" t="s">
        <v>31</v>
      </c>
      <c r="J20" s="139" t="s">
        <v>39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40</v>
      </c>
      <c r="F21" s="41"/>
      <c r="G21" s="41"/>
      <c r="H21" s="41"/>
      <c r="I21" s="135" t="s">
        <v>34</v>
      </c>
      <c r="J21" s="139" t="s">
        <v>41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43</v>
      </c>
      <c r="E23" s="41"/>
      <c r="F23" s="41"/>
      <c r="G23" s="41"/>
      <c r="H23" s="41"/>
      <c r="I23" s="135" t="s">
        <v>31</v>
      </c>
      <c r="J23" s="139" t="s">
        <v>39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34</v>
      </c>
      <c r="J24" s="139" t="s">
        <v>41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44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3"/>
      <c r="B27" s="144"/>
      <c r="C27" s="143"/>
      <c r="D27" s="143"/>
      <c r="E27" s="145" t="s">
        <v>79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7"/>
      <c r="E29" s="147"/>
      <c r="F29" s="147"/>
      <c r="G29" s="147"/>
      <c r="H29" s="147"/>
      <c r="I29" s="147"/>
      <c r="J29" s="147"/>
      <c r="K29" s="147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8" t="s">
        <v>46</v>
      </c>
      <c r="E30" s="41"/>
      <c r="F30" s="41"/>
      <c r="G30" s="41"/>
      <c r="H30" s="41"/>
      <c r="I30" s="41"/>
      <c r="J30" s="149">
        <f>ROUND(J89,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7"/>
      <c r="E31" s="147"/>
      <c r="F31" s="147"/>
      <c r="G31" s="147"/>
      <c r="H31" s="147"/>
      <c r="I31" s="147"/>
      <c r="J31" s="147"/>
      <c r="K31" s="147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0" t="s">
        <v>48</v>
      </c>
      <c r="G32" s="41"/>
      <c r="H32" s="41"/>
      <c r="I32" s="150" t="s">
        <v>47</v>
      </c>
      <c r="J32" s="150" t="s">
        <v>49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1" t="s">
        <v>50</v>
      </c>
      <c r="E33" s="135" t="s">
        <v>51</v>
      </c>
      <c r="F33" s="152">
        <f>ROUND((SUM(BE89:BE705)),  2)</f>
        <v>0</v>
      </c>
      <c r="G33" s="41"/>
      <c r="H33" s="41"/>
      <c r="I33" s="153">
        <v>0.20999999999999999</v>
      </c>
      <c r="J33" s="152">
        <f>ROUND(((SUM(BE89:BE705))*I33),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52</v>
      </c>
      <c r="F34" s="152">
        <f>ROUND((SUM(BF89:BF705)),  2)</f>
        <v>0</v>
      </c>
      <c r="G34" s="41"/>
      <c r="H34" s="41"/>
      <c r="I34" s="153">
        <v>0.12</v>
      </c>
      <c r="J34" s="152">
        <f>ROUND(((SUM(BF89:BF705))*I34),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53</v>
      </c>
      <c r="F35" s="152">
        <f>ROUND((SUM(BG89:BG705)),  2)</f>
        <v>0</v>
      </c>
      <c r="G35" s="41"/>
      <c r="H35" s="41"/>
      <c r="I35" s="153">
        <v>0.20999999999999999</v>
      </c>
      <c r="J35" s="152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54</v>
      </c>
      <c r="F36" s="152">
        <f>ROUND((SUM(BH89:BH705)),  2)</f>
        <v>0</v>
      </c>
      <c r="G36" s="41"/>
      <c r="H36" s="41"/>
      <c r="I36" s="153">
        <v>0.12</v>
      </c>
      <c r="J36" s="152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55</v>
      </c>
      <c r="F37" s="152">
        <f>ROUND((SUM(BI89:BI705)),  2)</f>
        <v>0</v>
      </c>
      <c r="G37" s="41"/>
      <c r="H37" s="41"/>
      <c r="I37" s="153">
        <v>0</v>
      </c>
      <c r="J37" s="152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4"/>
      <c r="D39" s="155" t="s">
        <v>56</v>
      </c>
      <c r="E39" s="156"/>
      <c r="F39" s="156"/>
      <c r="G39" s="157" t="s">
        <v>57</v>
      </c>
      <c r="H39" s="158" t="s">
        <v>58</v>
      </c>
      <c r="I39" s="156"/>
      <c r="J39" s="159">
        <f>SUM(J30:J37)</f>
        <v>0</v>
      </c>
      <c r="K39" s="160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1"/>
      <c r="C40" s="162"/>
      <c r="D40" s="162"/>
      <c r="E40" s="162"/>
      <c r="F40" s="162"/>
      <c r="G40" s="162"/>
      <c r="H40" s="162"/>
      <c r="I40" s="162"/>
      <c r="J40" s="162"/>
      <c r="K40" s="162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3"/>
      <c r="C44" s="164"/>
      <c r="D44" s="164"/>
      <c r="E44" s="164"/>
      <c r="F44" s="164"/>
      <c r="G44" s="164"/>
      <c r="H44" s="164"/>
      <c r="I44" s="164"/>
      <c r="J44" s="164"/>
      <c r="K44" s="164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98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5" t="str">
        <f>E7</f>
        <v>Zemní práce VO ul. Havířská v úseku od ul. Mládežnické po ul. Rudé armády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96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01 - Zemní práce VO ul. Havířská v úseku od ul. Mládežnické po ul. Rudé armády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Karviná</v>
      </c>
      <c r="G52" s="43"/>
      <c r="H52" s="43"/>
      <c r="I52" s="34" t="s">
        <v>24</v>
      </c>
      <c r="J52" s="75" t="str">
        <f>IF(J12="","",J12)</f>
        <v>3. 12. 2024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30</v>
      </c>
      <c r="D54" s="43"/>
      <c r="E54" s="43"/>
      <c r="F54" s="29" t="str">
        <f>E15</f>
        <v>Technické služby Karviná, a.s.</v>
      </c>
      <c r="G54" s="43"/>
      <c r="H54" s="43"/>
      <c r="I54" s="34" t="s">
        <v>38</v>
      </c>
      <c r="J54" s="39" t="str">
        <f>E21</f>
        <v>PTD Muchová,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34" t="s">
        <v>43</v>
      </c>
      <c r="J55" s="39" t="str">
        <f>E24</f>
        <v>PTD Muchová, s.r.o.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6" t="s">
        <v>99</v>
      </c>
      <c r="D57" s="167"/>
      <c r="E57" s="167"/>
      <c r="F57" s="167"/>
      <c r="G57" s="167"/>
      <c r="H57" s="167"/>
      <c r="I57" s="167"/>
      <c r="J57" s="168" t="s">
        <v>100</v>
      </c>
      <c r="K57" s="167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9" t="s">
        <v>78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101</v>
      </c>
    </row>
    <row r="60" s="9" customFormat="1" ht="24.96" customHeight="1">
      <c r="A60" s="9"/>
      <c r="B60" s="170"/>
      <c r="C60" s="171"/>
      <c r="D60" s="172" t="s">
        <v>102</v>
      </c>
      <c r="E60" s="173"/>
      <c r="F60" s="173"/>
      <c r="G60" s="173"/>
      <c r="H60" s="173"/>
      <c r="I60" s="173"/>
      <c r="J60" s="174">
        <f>J90</f>
        <v>0</v>
      </c>
      <c r="K60" s="171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6"/>
      <c r="C61" s="177"/>
      <c r="D61" s="178" t="s">
        <v>103</v>
      </c>
      <c r="E61" s="179"/>
      <c r="F61" s="179"/>
      <c r="G61" s="179"/>
      <c r="H61" s="179"/>
      <c r="I61" s="179"/>
      <c r="J61" s="180">
        <f>J91</f>
        <v>0</v>
      </c>
      <c r="K61" s="177"/>
      <c r="L61" s="18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6"/>
      <c r="C62" s="177"/>
      <c r="D62" s="178" t="s">
        <v>104</v>
      </c>
      <c r="E62" s="179"/>
      <c r="F62" s="179"/>
      <c r="G62" s="179"/>
      <c r="H62" s="179"/>
      <c r="I62" s="179"/>
      <c r="J62" s="180">
        <f>J104</f>
        <v>0</v>
      </c>
      <c r="K62" s="177"/>
      <c r="L62" s="18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6"/>
      <c r="C63" s="177"/>
      <c r="D63" s="178" t="s">
        <v>105</v>
      </c>
      <c r="E63" s="179"/>
      <c r="F63" s="179"/>
      <c r="G63" s="179"/>
      <c r="H63" s="179"/>
      <c r="I63" s="179"/>
      <c r="J63" s="180">
        <f>J113</f>
        <v>0</v>
      </c>
      <c r="K63" s="177"/>
      <c r="L63" s="18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6"/>
      <c r="C64" s="177"/>
      <c r="D64" s="178" t="s">
        <v>106</v>
      </c>
      <c r="E64" s="179"/>
      <c r="F64" s="179"/>
      <c r="G64" s="179"/>
      <c r="H64" s="179"/>
      <c r="I64" s="179"/>
      <c r="J64" s="180">
        <f>J123</f>
        <v>0</v>
      </c>
      <c r="K64" s="177"/>
      <c r="L64" s="18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6"/>
      <c r="C65" s="177"/>
      <c r="D65" s="178" t="s">
        <v>107</v>
      </c>
      <c r="E65" s="179"/>
      <c r="F65" s="179"/>
      <c r="G65" s="179"/>
      <c r="H65" s="179"/>
      <c r="I65" s="179"/>
      <c r="J65" s="180">
        <f>J128</f>
        <v>0</v>
      </c>
      <c r="K65" s="177"/>
      <c r="L65" s="18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0"/>
      <c r="C66" s="171"/>
      <c r="D66" s="172" t="s">
        <v>108</v>
      </c>
      <c r="E66" s="173"/>
      <c r="F66" s="173"/>
      <c r="G66" s="173"/>
      <c r="H66" s="173"/>
      <c r="I66" s="173"/>
      <c r="J66" s="174">
        <f>J147</f>
        <v>0</v>
      </c>
      <c r="K66" s="171"/>
      <c r="L66" s="17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6"/>
      <c r="C67" s="177"/>
      <c r="D67" s="178" t="s">
        <v>109</v>
      </c>
      <c r="E67" s="179"/>
      <c r="F67" s="179"/>
      <c r="G67" s="179"/>
      <c r="H67" s="179"/>
      <c r="I67" s="179"/>
      <c r="J67" s="180">
        <f>J148</f>
        <v>0</v>
      </c>
      <c r="K67" s="177"/>
      <c r="L67" s="18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6"/>
      <c r="C68" s="177"/>
      <c r="D68" s="178" t="s">
        <v>110</v>
      </c>
      <c r="E68" s="179"/>
      <c r="F68" s="179"/>
      <c r="G68" s="179"/>
      <c r="H68" s="179"/>
      <c r="I68" s="179"/>
      <c r="J68" s="180">
        <f>J295</f>
        <v>0</v>
      </c>
      <c r="K68" s="177"/>
      <c r="L68" s="18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0"/>
      <c r="C69" s="171"/>
      <c r="D69" s="172" t="s">
        <v>111</v>
      </c>
      <c r="E69" s="173"/>
      <c r="F69" s="173"/>
      <c r="G69" s="173"/>
      <c r="H69" s="173"/>
      <c r="I69" s="173"/>
      <c r="J69" s="174">
        <f>J699</f>
        <v>0</v>
      </c>
      <c r="K69" s="171"/>
      <c r="L69" s="175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5" t="s">
        <v>112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16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65" t="str">
        <f>E7</f>
        <v>Zemní práce VO ul. Havířská v úseku od ul. Mládežnické po ul. Rudé armády</v>
      </c>
      <c r="F79" s="34"/>
      <c r="G79" s="34"/>
      <c r="H79" s="34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4" t="s">
        <v>96</v>
      </c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01 - Zemní práce VO ul. Havířská v úseku od ul. Mládežnické po ul. Rudé armády</v>
      </c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4" t="s">
        <v>22</v>
      </c>
      <c r="D83" s="43"/>
      <c r="E83" s="43"/>
      <c r="F83" s="29" t="str">
        <f>F12</f>
        <v>Karviná</v>
      </c>
      <c r="G83" s="43"/>
      <c r="H83" s="43"/>
      <c r="I83" s="34" t="s">
        <v>24</v>
      </c>
      <c r="J83" s="75" t="str">
        <f>IF(J12="","",J12)</f>
        <v>3. 12. 2024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4" t="s">
        <v>30</v>
      </c>
      <c r="D85" s="43"/>
      <c r="E85" s="43"/>
      <c r="F85" s="29" t="str">
        <f>E15</f>
        <v>Technické služby Karviná, a.s.</v>
      </c>
      <c r="G85" s="43"/>
      <c r="H85" s="43"/>
      <c r="I85" s="34" t="s">
        <v>38</v>
      </c>
      <c r="J85" s="39" t="str">
        <f>E21</f>
        <v>PTD Muchová, s.r.o.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4" t="s">
        <v>36</v>
      </c>
      <c r="D86" s="43"/>
      <c r="E86" s="43"/>
      <c r="F86" s="29" t="str">
        <f>IF(E18="","",E18)</f>
        <v>Vyplň údaj</v>
      </c>
      <c r="G86" s="43"/>
      <c r="H86" s="43"/>
      <c r="I86" s="34" t="s">
        <v>43</v>
      </c>
      <c r="J86" s="39" t="str">
        <f>E24</f>
        <v>PTD Muchová, s.r.o.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2"/>
      <c r="B88" s="183"/>
      <c r="C88" s="184" t="s">
        <v>113</v>
      </c>
      <c r="D88" s="185" t="s">
        <v>65</v>
      </c>
      <c r="E88" s="185" t="s">
        <v>61</v>
      </c>
      <c r="F88" s="185" t="s">
        <v>62</v>
      </c>
      <c r="G88" s="185" t="s">
        <v>114</v>
      </c>
      <c r="H88" s="185" t="s">
        <v>115</v>
      </c>
      <c r="I88" s="185" t="s">
        <v>116</v>
      </c>
      <c r="J88" s="185" t="s">
        <v>100</v>
      </c>
      <c r="K88" s="186" t="s">
        <v>117</v>
      </c>
      <c r="L88" s="187"/>
      <c r="M88" s="95" t="s">
        <v>79</v>
      </c>
      <c r="N88" s="96" t="s">
        <v>50</v>
      </c>
      <c r="O88" s="96" t="s">
        <v>118</v>
      </c>
      <c r="P88" s="96" t="s">
        <v>119</v>
      </c>
      <c r="Q88" s="96" t="s">
        <v>120</v>
      </c>
      <c r="R88" s="96" t="s">
        <v>121</v>
      </c>
      <c r="S88" s="96" t="s">
        <v>122</v>
      </c>
      <c r="T88" s="97" t="s">
        <v>123</v>
      </c>
      <c r="U88" s="182"/>
      <c r="V88" s="182"/>
      <c r="W88" s="182"/>
      <c r="X88" s="182"/>
      <c r="Y88" s="182"/>
      <c r="Z88" s="182"/>
      <c r="AA88" s="182"/>
      <c r="AB88" s="182"/>
      <c r="AC88" s="182"/>
      <c r="AD88" s="182"/>
      <c r="AE88" s="182"/>
    </row>
    <row r="89" s="2" customFormat="1" ht="22.8" customHeight="1">
      <c r="A89" s="41"/>
      <c r="B89" s="42"/>
      <c r="C89" s="102" t="s">
        <v>124</v>
      </c>
      <c r="D89" s="43"/>
      <c r="E89" s="43"/>
      <c r="F89" s="43"/>
      <c r="G89" s="43"/>
      <c r="H89" s="43"/>
      <c r="I89" s="43"/>
      <c r="J89" s="188">
        <f>BK89</f>
        <v>0</v>
      </c>
      <c r="K89" s="43"/>
      <c r="L89" s="47"/>
      <c r="M89" s="98"/>
      <c r="N89" s="189"/>
      <c r="O89" s="99"/>
      <c r="P89" s="190">
        <f>P90+P147+P699</f>
        <v>0</v>
      </c>
      <c r="Q89" s="99"/>
      <c r="R89" s="190">
        <f>R90+R147+R699</f>
        <v>624.82970718000001</v>
      </c>
      <c r="S89" s="99"/>
      <c r="T89" s="191">
        <f>T90+T147+T699</f>
        <v>305.24679999999995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19" t="s">
        <v>80</v>
      </c>
      <c r="AU89" s="19" t="s">
        <v>101</v>
      </c>
      <c r="BK89" s="192">
        <f>BK90+BK147+BK699</f>
        <v>0</v>
      </c>
    </row>
    <row r="90" s="12" customFormat="1" ht="25.92" customHeight="1">
      <c r="A90" s="12"/>
      <c r="B90" s="193"/>
      <c r="C90" s="194"/>
      <c r="D90" s="195" t="s">
        <v>80</v>
      </c>
      <c r="E90" s="196" t="s">
        <v>125</v>
      </c>
      <c r="F90" s="196" t="s">
        <v>126</v>
      </c>
      <c r="G90" s="194"/>
      <c r="H90" s="194"/>
      <c r="I90" s="197"/>
      <c r="J90" s="198">
        <f>BK90</f>
        <v>0</v>
      </c>
      <c r="K90" s="194"/>
      <c r="L90" s="199"/>
      <c r="M90" s="200"/>
      <c r="N90" s="201"/>
      <c r="O90" s="201"/>
      <c r="P90" s="202">
        <f>P91+P104+P113+P123+P128</f>
        <v>0</v>
      </c>
      <c r="Q90" s="201"/>
      <c r="R90" s="202">
        <f>R91+R104+R113+R123+R128</f>
        <v>2.50163</v>
      </c>
      <c r="S90" s="201"/>
      <c r="T90" s="203">
        <f>T91+T104+T113+T123+T128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4" t="s">
        <v>88</v>
      </c>
      <c r="AT90" s="205" t="s">
        <v>80</v>
      </c>
      <c r="AU90" s="205" t="s">
        <v>81</v>
      </c>
      <c r="AY90" s="204" t="s">
        <v>127</v>
      </c>
      <c r="BK90" s="206">
        <f>BK91+BK104+BK113+BK123+BK128</f>
        <v>0</v>
      </c>
    </row>
    <row r="91" s="12" customFormat="1" ht="22.8" customHeight="1">
      <c r="A91" s="12"/>
      <c r="B91" s="193"/>
      <c r="C91" s="194"/>
      <c r="D91" s="195" t="s">
        <v>80</v>
      </c>
      <c r="E91" s="207" t="s">
        <v>88</v>
      </c>
      <c r="F91" s="207" t="s">
        <v>128</v>
      </c>
      <c r="G91" s="194"/>
      <c r="H91" s="194"/>
      <c r="I91" s="197"/>
      <c r="J91" s="208">
        <f>BK91</f>
        <v>0</v>
      </c>
      <c r="K91" s="194"/>
      <c r="L91" s="199"/>
      <c r="M91" s="200"/>
      <c r="N91" s="201"/>
      <c r="O91" s="201"/>
      <c r="P91" s="202">
        <f>SUM(P92:P103)</f>
        <v>0</v>
      </c>
      <c r="Q91" s="201"/>
      <c r="R91" s="202">
        <f>SUM(R92:R103)</f>
        <v>1.87453</v>
      </c>
      <c r="S91" s="201"/>
      <c r="T91" s="203">
        <f>SUM(T92:T103)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4" t="s">
        <v>88</v>
      </c>
      <c r="AT91" s="205" t="s">
        <v>80</v>
      </c>
      <c r="AU91" s="205" t="s">
        <v>88</v>
      </c>
      <c r="AY91" s="204" t="s">
        <v>127</v>
      </c>
      <c r="BK91" s="206">
        <f>SUM(BK92:BK103)</f>
        <v>0</v>
      </c>
    </row>
    <row r="92" s="2" customFormat="1" ht="16.5" customHeight="1">
      <c r="A92" s="41"/>
      <c r="B92" s="42"/>
      <c r="C92" s="209" t="s">
        <v>88</v>
      </c>
      <c r="D92" s="209" t="s">
        <v>129</v>
      </c>
      <c r="E92" s="210" t="s">
        <v>130</v>
      </c>
      <c r="F92" s="211" t="s">
        <v>131</v>
      </c>
      <c r="G92" s="212" t="s">
        <v>132</v>
      </c>
      <c r="H92" s="213">
        <v>8</v>
      </c>
      <c r="I92" s="214"/>
      <c r="J92" s="215">
        <f>ROUND(I92*H92,2)</f>
        <v>0</v>
      </c>
      <c r="K92" s="211" t="s">
        <v>133</v>
      </c>
      <c r="L92" s="47"/>
      <c r="M92" s="216" t="s">
        <v>79</v>
      </c>
      <c r="N92" s="217" t="s">
        <v>51</v>
      </c>
      <c r="O92" s="87"/>
      <c r="P92" s="218">
        <f>O92*H92</f>
        <v>0</v>
      </c>
      <c r="Q92" s="218">
        <v>0</v>
      </c>
      <c r="R92" s="218">
        <f>Q92*H92</f>
        <v>0</v>
      </c>
      <c r="S92" s="218">
        <v>0</v>
      </c>
      <c r="T92" s="219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0" t="s">
        <v>134</v>
      </c>
      <c r="AT92" s="220" t="s">
        <v>129</v>
      </c>
      <c r="AU92" s="220" t="s">
        <v>90</v>
      </c>
      <c r="AY92" s="19" t="s">
        <v>127</v>
      </c>
      <c r="BE92" s="221">
        <f>IF(N92="základní",J92,0)</f>
        <v>0</v>
      </c>
      <c r="BF92" s="221">
        <f>IF(N92="snížená",J92,0)</f>
        <v>0</v>
      </c>
      <c r="BG92" s="221">
        <f>IF(N92="zákl. přenesená",J92,0)</f>
        <v>0</v>
      </c>
      <c r="BH92" s="221">
        <f>IF(N92="sníž. přenesená",J92,0)</f>
        <v>0</v>
      </c>
      <c r="BI92" s="221">
        <f>IF(N92="nulová",J92,0)</f>
        <v>0</v>
      </c>
      <c r="BJ92" s="19" t="s">
        <v>88</v>
      </c>
      <c r="BK92" s="221">
        <f>ROUND(I92*H92,2)</f>
        <v>0</v>
      </c>
      <c r="BL92" s="19" t="s">
        <v>134</v>
      </c>
      <c r="BM92" s="220" t="s">
        <v>135</v>
      </c>
    </row>
    <row r="93" s="2" customFormat="1">
      <c r="A93" s="41"/>
      <c r="B93" s="42"/>
      <c r="C93" s="43"/>
      <c r="D93" s="222" t="s">
        <v>136</v>
      </c>
      <c r="E93" s="43"/>
      <c r="F93" s="223" t="s">
        <v>137</v>
      </c>
      <c r="G93" s="43"/>
      <c r="H93" s="43"/>
      <c r="I93" s="224"/>
      <c r="J93" s="43"/>
      <c r="K93" s="43"/>
      <c r="L93" s="47"/>
      <c r="M93" s="225"/>
      <c r="N93" s="226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19" t="s">
        <v>136</v>
      </c>
      <c r="AU93" s="19" t="s">
        <v>90</v>
      </c>
    </row>
    <row r="94" s="2" customFormat="1">
      <c r="A94" s="41"/>
      <c r="B94" s="42"/>
      <c r="C94" s="43"/>
      <c r="D94" s="227" t="s">
        <v>138</v>
      </c>
      <c r="E94" s="43"/>
      <c r="F94" s="228" t="s">
        <v>139</v>
      </c>
      <c r="G94" s="43"/>
      <c r="H94" s="43"/>
      <c r="I94" s="224"/>
      <c r="J94" s="43"/>
      <c r="K94" s="43"/>
      <c r="L94" s="47"/>
      <c r="M94" s="225"/>
      <c r="N94" s="226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19" t="s">
        <v>138</v>
      </c>
      <c r="AU94" s="19" t="s">
        <v>90</v>
      </c>
    </row>
    <row r="95" s="2" customFormat="1" ht="24.15" customHeight="1">
      <c r="A95" s="41"/>
      <c r="B95" s="42"/>
      <c r="C95" s="209" t="s">
        <v>90</v>
      </c>
      <c r="D95" s="209" t="s">
        <v>129</v>
      </c>
      <c r="E95" s="210" t="s">
        <v>140</v>
      </c>
      <c r="F95" s="211" t="s">
        <v>141</v>
      </c>
      <c r="G95" s="212" t="s">
        <v>142</v>
      </c>
      <c r="H95" s="213">
        <v>8</v>
      </c>
      <c r="I95" s="214"/>
      <c r="J95" s="215">
        <f>ROUND(I95*H95,2)</f>
        <v>0</v>
      </c>
      <c r="K95" s="211" t="s">
        <v>133</v>
      </c>
      <c r="L95" s="47"/>
      <c r="M95" s="216" t="s">
        <v>79</v>
      </c>
      <c r="N95" s="217" t="s">
        <v>51</v>
      </c>
      <c r="O95" s="87"/>
      <c r="P95" s="218">
        <f>O95*H95</f>
        <v>0</v>
      </c>
      <c r="Q95" s="218">
        <v>0.01281</v>
      </c>
      <c r="R95" s="218">
        <f>Q95*H95</f>
        <v>0.10248</v>
      </c>
      <c r="S95" s="218">
        <v>0</v>
      </c>
      <c r="T95" s="219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0" t="s">
        <v>134</v>
      </c>
      <c r="AT95" s="220" t="s">
        <v>129</v>
      </c>
      <c r="AU95" s="220" t="s">
        <v>90</v>
      </c>
      <c r="AY95" s="19" t="s">
        <v>127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19" t="s">
        <v>88</v>
      </c>
      <c r="BK95" s="221">
        <f>ROUND(I95*H95,2)</f>
        <v>0</v>
      </c>
      <c r="BL95" s="19" t="s">
        <v>134</v>
      </c>
      <c r="BM95" s="220" t="s">
        <v>143</v>
      </c>
    </row>
    <row r="96" s="2" customFormat="1">
      <c r="A96" s="41"/>
      <c r="B96" s="42"/>
      <c r="C96" s="43"/>
      <c r="D96" s="222" t="s">
        <v>136</v>
      </c>
      <c r="E96" s="43"/>
      <c r="F96" s="223" t="s">
        <v>144</v>
      </c>
      <c r="G96" s="43"/>
      <c r="H96" s="43"/>
      <c r="I96" s="224"/>
      <c r="J96" s="43"/>
      <c r="K96" s="43"/>
      <c r="L96" s="47"/>
      <c r="M96" s="225"/>
      <c r="N96" s="226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136</v>
      </c>
      <c r="AU96" s="19" t="s">
        <v>90</v>
      </c>
    </row>
    <row r="97" s="2" customFormat="1">
      <c r="A97" s="41"/>
      <c r="B97" s="42"/>
      <c r="C97" s="43"/>
      <c r="D97" s="227" t="s">
        <v>138</v>
      </c>
      <c r="E97" s="43"/>
      <c r="F97" s="228" t="s">
        <v>145</v>
      </c>
      <c r="G97" s="43"/>
      <c r="H97" s="43"/>
      <c r="I97" s="224"/>
      <c r="J97" s="43"/>
      <c r="K97" s="43"/>
      <c r="L97" s="47"/>
      <c r="M97" s="225"/>
      <c r="N97" s="226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19" t="s">
        <v>138</v>
      </c>
      <c r="AU97" s="19" t="s">
        <v>90</v>
      </c>
    </row>
    <row r="98" s="2" customFormat="1" ht="24.15" customHeight="1">
      <c r="A98" s="41"/>
      <c r="B98" s="42"/>
      <c r="C98" s="209" t="s">
        <v>146</v>
      </c>
      <c r="D98" s="209" t="s">
        <v>129</v>
      </c>
      <c r="E98" s="210" t="s">
        <v>147</v>
      </c>
      <c r="F98" s="211" t="s">
        <v>148</v>
      </c>
      <c r="G98" s="212" t="s">
        <v>142</v>
      </c>
      <c r="H98" s="213">
        <v>20</v>
      </c>
      <c r="I98" s="214"/>
      <c r="J98" s="215">
        <f>ROUND(I98*H98,2)</f>
        <v>0</v>
      </c>
      <c r="K98" s="211" t="s">
        <v>133</v>
      </c>
      <c r="L98" s="47"/>
      <c r="M98" s="216" t="s">
        <v>79</v>
      </c>
      <c r="N98" s="217" t="s">
        <v>51</v>
      </c>
      <c r="O98" s="87"/>
      <c r="P98" s="218">
        <f>O98*H98</f>
        <v>0</v>
      </c>
      <c r="Q98" s="218">
        <v>0.021350000000000001</v>
      </c>
      <c r="R98" s="218">
        <f>Q98*H98</f>
        <v>0.42700000000000005</v>
      </c>
      <c r="S98" s="218">
        <v>0</v>
      </c>
      <c r="T98" s="219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0" t="s">
        <v>134</v>
      </c>
      <c r="AT98" s="220" t="s">
        <v>129</v>
      </c>
      <c r="AU98" s="220" t="s">
        <v>90</v>
      </c>
      <c r="AY98" s="19" t="s">
        <v>127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19" t="s">
        <v>88</v>
      </c>
      <c r="BK98" s="221">
        <f>ROUND(I98*H98,2)</f>
        <v>0</v>
      </c>
      <c r="BL98" s="19" t="s">
        <v>134</v>
      </c>
      <c r="BM98" s="220" t="s">
        <v>149</v>
      </c>
    </row>
    <row r="99" s="2" customFormat="1">
      <c r="A99" s="41"/>
      <c r="B99" s="42"/>
      <c r="C99" s="43"/>
      <c r="D99" s="222" t="s">
        <v>136</v>
      </c>
      <c r="E99" s="43"/>
      <c r="F99" s="223" t="s">
        <v>150</v>
      </c>
      <c r="G99" s="43"/>
      <c r="H99" s="43"/>
      <c r="I99" s="224"/>
      <c r="J99" s="43"/>
      <c r="K99" s="43"/>
      <c r="L99" s="47"/>
      <c r="M99" s="225"/>
      <c r="N99" s="226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19" t="s">
        <v>136</v>
      </c>
      <c r="AU99" s="19" t="s">
        <v>90</v>
      </c>
    </row>
    <row r="100" s="2" customFormat="1">
      <c r="A100" s="41"/>
      <c r="B100" s="42"/>
      <c r="C100" s="43"/>
      <c r="D100" s="227" t="s">
        <v>138</v>
      </c>
      <c r="E100" s="43"/>
      <c r="F100" s="228" t="s">
        <v>145</v>
      </c>
      <c r="G100" s="43"/>
      <c r="H100" s="43"/>
      <c r="I100" s="224"/>
      <c r="J100" s="43"/>
      <c r="K100" s="43"/>
      <c r="L100" s="47"/>
      <c r="M100" s="225"/>
      <c r="N100" s="226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19" t="s">
        <v>138</v>
      </c>
      <c r="AU100" s="19" t="s">
        <v>90</v>
      </c>
    </row>
    <row r="101" s="2" customFormat="1" ht="24.15" customHeight="1">
      <c r="A101" s="41"/>
      <c r="B101" s="42"/>
      <c r="C101" s="209" t="s">
        <v>134</v>
      </c>
      <c r="D101" s="209" t="s">
        <v>129</v>
      </c>
      <c r="E101" s="210" t="s">
        <v>151</v>
      </c>
      <c r="F101" s="211" t="s">
        <v>152</v>
      </c>
      <c r="G101" s="212" t="s">
        <v>142</v>
      </c>
      <c r="H101" s="213">
        <v>45</v>
      </c>
      <c r="I101" s="214"/>
      <c r="J101" s="215">
        <f>ROUND(I101*H101,2)</f>
        <v>0</v>
      </c>
      <c r="K101" s="211" t="s">
        <v>133</v>
      </c>
      <c r="L101" s="47"/>
      <c r="M101" s="216" t="s">
        <v>79</v>
      </c>
      <c r="N101" s="217" t="s">
        <v>51</v>
      </c>
      <c r="O101" s="87"/>
      <c r="P101" s="218">
        <f>O101*H101</f>
        <v>0</v>
      </c>
      <c r="Q101" s="218">
        <v>0.02989</v>
      </c>
      <c r="R101" s="218">
        <f>Q101*H101</f>
        <v>1.3450500000000001</v>
      </c>
      <c r="S101" s="218">
        <v>0</v>
      </c>
      <c r="T101" s="219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0" t="s">
        <v>134</v>
      </c>
      <c r="AT101" s="220" t="s">
        <v>129</v>
      </c>
      <c r="AU101" s="220" t="s">
        <v>90</v>
      </c>
      <c r="AY101" s="19" t="s">
        <v>127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19" t="s">
        <v>88</v>
      </c>
      <c r="BK101" s="221">
        <f>ROUND(I101*H101,2)</f>
        <v>0</v>
      </c>
      <c r="BL101" s="19" t="s">
        <v>134</v>
      </c>
      <c r="BM101" s="220" t="s">
        <v>153</v>
      </c>
    </row>
    <row r="102" s="2" customFormat="1">
      <c r="A102" s="41"/>
      <c r="B102" s="42"/>
      <c r="C102" s="43"/>
      <c r="D102" s="222" t="s">
        <v>136</v>
      </c>
      <c r="E102" s="43"/>
      <c r="F102" s="223" t="s">
        <v>154</v>
      </c>
      <c r="G102" s="43"/>
      <c r="H102" s="43"/>
      <c r="I102" s="224"/>
      <c r="J102" s="43"/>
      <c r="K102" s="43"/>
      <c r="L102" s="47"/>
      <c r="M102" s="225"/>
      <c r="N102" s="226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136</v>
      </c>
      <c r="AU102" s="19" t="s">
        <v>90</v>
      </c>
    </row>
    <row r="103" s="2" customFormat="1">
      <c r="A103" s="41"/>
      <c r="B103" s="42"/>
      <c r="C103" s="43"/>
      <c r="D103" s="227" t="s">
        <v>138</v>
      </c>
      <c r="E103" s="43"/>
      <c r="F103" s="228" t="s">
        <v>145</v>
      </c>
      <c r="G103" s="43"/>
      <c r="H103" s="43"/>
      <c r="I103" s="224"/>
      <c r="J103" s="43"/>
      <c r="K103" s="43"/>
      <c r="L103" s="47"/>
      <c r="M103" s="225"/>
      <c r="N103" s="226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19" t="s">
        <v>138</v>
      </c>
      <c r="AU103" s="19" t="s">
        <v>90</v>
      </c>
    </row>
    <row r="104" s="12" customFormat="1" ht="22.8" customHeight="1">
      <c r="A104" s="12"/>
      <c r="B104" s="193"/>
      <c r="C104" s="194"/>
      <c r="D104" s="195" t="s">
        <v>80</v>
      </c>
      <c r="E104" s="207" t="s">
        <v>155</v>
      </c>
      <c r="F104" s="207" t="s">
        <v>156</v>
      </c>
      <c r="G104" s="194"/>
      <c r="H104" s="194"/>
      <c r="I104" s="197"/>
      <c r="J104" s="208">
        <f>BK104</f>
        <v>0</v>
      </c>
      <c r="K104" s="194"/>
      <c r="L104" s="199"/>
      <c r="M104" s="200"/>
      <c r="N104" s="201"/>
      <c r="O104" s="201"/>
      <c r="P104" s="202">
        <f>SUM(P105:P112)</f>
        <v>0</v>
      </c>
      <c r="Q104" s="201"/>
      <c r="R104" s="202">
        <f>SUM(R105:R112)</f>
        <v>0.27839999999999998</v>
      </c>
      <c r="S104" s="201"/>
      <c r="T104" s="203">
        <f>SUM(T105:T112)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4" t="s">
        <v>88</v>
      </c>
      <c r="AT104" s="205" t="s">
        <v>80</v>
      </c>
      <c r="AU104" s="205" t="s">
        <v>88</v>
      </c>
      <c r="AY104" s="204" t="s">
        <v>127</v>
      </c>
      <c r="BK104" s="206">
        <f>SUM(BK105:BK112)</f>
        <v>0</v>
      </c>
    </row>
    <row r="105" s="2" customFormat="1" ht="16.5" customHeight="1">
      <c r="A105" s="41"/>
      <c r="B105" s="42"/>
      <c r="C105" s="209" t="s">
        <v>155</v>
      </c>
      <c r="D105" s="209" t="s">
        <v>129</v>
      </c>
      <c r="E105" s="210" t="s">
        <v>157</v>
      </c>
      <c r="F105" s="211" t="s">
        <v>158</v>
      </c>
      <c r="G105" s="212" t="s">
        <v>132</v>
      </c>
      <c r="H105" s="213">
        <v>290</v>
      </c>
      <c r="I105" s="214"/>
      <c r="J105" s="215">
        <f>ROUND(I105*H105,2)</f>
        <v>0</v>
      </c>
      <c r="K105" s="211" t="s">
        <v>133</v>
      </c>
      <c r="L105" s="47"/>
      <c r="M105" s="216" t="s">
        <v>79</v>
      </c>
      <c r="N105" s="217" t="s">
        <v>51</v>
      </c>
      <c r="O105" s="87"/>
      <c r="P105" s="218">
        <f>O105*H105</f>
        <v>0</v>
      </c>
      <c r="Q105" s="218">
        <v>0.00034000000000000002</v>
      </c>
      <c r="R105" s="218">
        <f>Q105*H105</f>
        <v>0.098600000000000007</v>
      </c>
      <c r="S105" s="218">
        <v>0</v>
      </c>
      <c r="T105" s="219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0" t="s">
        <v>134</v>
      </c>
      <c r="AT105" s="220" t="s">
        <v>129</v>
      </c>
      <c r="AU105" s="220" t="s">
        <v>90</v>
      </c>
      <c r="AY105" s="19" t="s">
        <v>127</v>
      </c>
      <c r="BE105" s="221">
        <f>IF(N105="základní",J105,0)</f>
        <v>0</v>
      </c>
      <c r="BF105" s="221">
        <f>IF(N105="snížená",J105,0)</f>
        <v>0</v>
      </c>
      <c r="BG105" s="221">
        <f>IF(N105="zákl. přenesená",J105,0)</f>
        <v>0</v>
      </c>
      <c r="BH105" s="221">
        <f>IF(N105="sníž. přenesená",J105,0)</f>
        <v>0</v>
      </c>
      <c r="BI105" s="221">
        <f>IF(N105="nulová",J105,0)</f>
        <v>0</v>
      </c>
      <c r="BJ105" s="19" t="s">
        <v>88</v>
      </c>
      <c r="BK105" s="221">
        <f>ROUND(I105*H105,2)</f>
        <v>0</v>
      </c>
      <c r="BL105" s="19" t="s">
        <v>134</v>
      </c>
      <c r="BM105" s="220" t="s">
        <v>159</v>
      </c>
    </row>
    <row r="106" s="2" customFormat="1">
      <c r="A106" s="41"/>
      <c r="B106" s="42"/>
      <c r="C106" s="43"/>
      <c r="D106" s="222" t="s">
        <v>136</v>
      </c>
      <c r="E106" s="43"/>
      <c r="F106" s="223" t="s">
        <v>160</v>
      </c>
      <c r="G106" s="43"/>
      <c r="H106" s="43"/>
      <c r="I106" s="224"/>
      <c r="J106" s="43"/>
      <c r="K106" s="43"/>
      <c r="L106" s="47"/>
      <c r="M106" s="225"/>
      <c r="N106" s="226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19" t="s">
        <v>136</v>
      </c>
      <c r="AU106" s="19" t="s">
        <v>90</v>
      </c>
    </row>
    <row r="107" s="2" customFormat="1">
      <c r="A107" s="41"/>
      <c r="B107" s="42"/>
      <c r="C107" s="43"/>
      <c r="D107" s="227" t="s">
        <v>138</v>
      </c>
      <c r="E107" s="43"/>
      <c r="F107" s="228" t="s">
        <v>161</v>
      </c>
      <c r="G107" s="43"/>
      <c r="H107" s="43"/>
      <c r="I107" s="224"/>
      <c r="J107" s="43"/>
      <c r="K107" s="43"/>
      <c r="L107" s="47"/>
      <c r="M107" s="225"/>
      <c r="N107" s="226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19" t="s">
        <v>138</v>
      </c>
      <c r="AU107" s="19" t="s">
        <v>90</v>
      </c>
    </row>
    <row r="108" s="13" customFormat="1">
      <c r="A108" s="13"/>
      <c r="B108" s="229"/>
      <c r="C108" s="230"/>
      <c r="D108" s="227" t="s">
        <v>162</v>
      </c>
      <c r="E108" s="231" t="s">
        <v>79</v>
      </c>
      <c r="F108" s="232" t="s">
        <v>163</v>
      </c>
      <c r="G108" s="230"/>
      <c r="H108" s="233">
        <v>290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9" t="s">
        <v>162</v>
      </c>
      <c r="AU108" s="239" t="s">
        <v>90</v>
      </c>
      <c r="AV108" s="13" t="s">
        <v>90</v>
      </c>
      <c r="AW108" s="13" t="s">
        <v>42</v>
      </c>
      <c r="AX108" s="13" t="s">
        <v>88</v>
      </c>
      <c r="AY108" s="239" t="s">
        <v>127</v>
      </c>
    </row>
    <row r="109" s="2" customFormat="1" ht="16.5" customHeight="1">
      <c r="A109" s="41"/>
      <c r="B109" s="42"/>
      <c r="C109" s="209" t="s">
        <v>164</v>
      </c>
      <c r="D109" s="209" t="s">
        <v>129</v>
      </c>
      <c r="E109" s="210" t="s">
        <v>165</v>
      </c>
      <c r="F109" s="211" t="s">
        <v>166</v>
      </c>
      <c r="G109" s="212" t="s">
        <v>132</v>
      </c>
      <c r="H109" s="213">
        <v>580</v>
      </c>
      <c r="I109" s="214"/>
      <c r="J109" s="215">
        <f>ROUND(I109*H109,2)</f>
        <v>0</v>
      </c>
      <c r="K109" s="211" t="s">
        <v>133</v>
      </c>
      <c r="L109" s="47"/>
      <c r="M109" s="216" t="s">
        <v>79</v>
      </c>
      <c r="N109" s="217" t="s">
        <v>51</v>
      </c>
      <c r="O109" s="87"/>
      <c r="P109" s="218">
        <f>O109*H109</f>
        <v>0</v>
      </c>
      <c r="Q109" s="218">
        <v>0.00031</v>
      </c>
      <c r="R109" s="218">
        <f>Q109*H109</f>
        <v>0.17979999999999999</v>
      </c>
      <c r="S109" s="218">
        <v>0</v>
      </c>
      <c r="T109" s="219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0" t="s">
        <v>134</v>
      </c>
      <c r="AT109" s="220" t="s">
        <v>129</v>
      </c>
      <c r="AU109" s="220" t="s">
        <v>90</v>
      </c>
      <c r="AY109" s="19" t="s">
        <v>127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19" t="s">
        <v>88</v>
      </c>
      <c r="BK109" s="221">
        <f>ROUND(I109*H109,2)</f>
        <v>0</v>
      </c>
      <c r="BL109" s="19" t="s">
        <v>134</v>
      </c>
      <c r="BM109" s="220" t="s">
        <v>167</v>
      </c>
    </row>
    <row r="110" s="2" customFormat="1">
      <c r="A110" s="41"/>
      <c r="B110" s="42"/>
      <c r="C110" s="43"/>
      <c r="D110" s="222" t="s">
        <v>136</v>
      </c>
      <c r="E110" s="43"/>
      <c r="F110" s="223" t="s">
        <v>168</v>
      </c>
      <c r="G110" s="43"/>
      <c r="H110" s="43"/>
      <c r="I110" s="224"/>
      <c r="J110" s="43"/>
      <c r="K110" s="43"/>
      <c r="L110" s="47"/>
      <c r="M110" s="225"/>
      <c r="N110" s="226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19" t="s">
        <v>136</v>
      </c>
      <c r="AU110" s="19" t="s">
        <v>90</v>
      </c>
    </row>
    <row r="111" s="2" customFormat="1">
      <c r="A111" s="41"/>
      <c r="B111" s="42"/>
      <c r="C111" s="43"/>
      <c r="D111" s="227" t="s">
        <v>138</v>
      </c>
      <c r="E111" s="43"/>
      <c r="F111" s="228" t="s">
        <v>169</v>
      </c>
      <c r="G111" s="43"/>
      <c r="H111" s="43"/>
      <c r="I111" s="224"/>
      <c r="J111" s="43"/>
      <c r="K111" s="43"/>
      <c r="L111" s="47"/>
      <c r="M111" s="225"/>
      <c r="N111" s="226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19" t="s">
        <v>138</v>
      </c>
      <c r="AU111" s="19" t="s">
        <v>90</v>
      </c>
    </row>
    <row r="112" s="13" customFormat="1">
      <c r="A112" s="13"/>
      <c r="B112" s="229"/>
      <c r="C112" s="230"/>
      <c r="D112" s="227" t="s">
        <v>162</v>
      </c>
      <c r="E112" s="231" t="s">
        <v>79</v>
      </c>
      <c r="F112" s="232" t="s">
        <v>170</v>
      </c>
      <c r="G112" s="230"/>
      <c r="H112" s="233">
        <v>580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9" t="s">
        <v>162</v>
      </c>
      <c r="AU112" s="239" t="s">
        <v>90</v>
      </c>
      <c r="AV112" s="13" t="s">
        <v>90</v>
      </c>
      <c r="AW112" s="13" t="s">
        <v>42</v>
      </c>
      <c r="AX112" s="13" t="s">
        <v>88</v>
      </c>
      <c r="AY112" s="239" t="s">
        <v>127</v>
      </c>
    </row>
    <row r="113" s="12" customFormat="1" ht="22.8" customHeight="1">
      <c r="A113" s="12"/>
      <c r="B113" s="193"/>
      <c r="C113" s="194"/>
      <c r="D113" s="195" t="s">
        <v>80</v>
      </c>
      <c r="E113" s="207" t="s">
        <v>164</v>
      </c>
      <c r="F113" s="207" t="s">
        <v>171</v>
      </c>
      <c r="G113" s="194"/>
      <c r="H113" s="194"/>
      <c r="I113" s="197"/>
      <c r="J113" s="208">
        <f>BK113</f>
        <v>0</v>
      </c>
      <c r="K113" s="194"/>
      <c r="L113" s="199"/>
      <c r="M113" s="200"/>
      <c r="N113" s="201"/>
      <c r="O113" s="201"/>
      <c r="P113" s="202">
        <f>SUM(P114:P122)</f>
        <v>0</v>
      </c>
      <c r="Q113" s="201"/>
      <c r="R113" s="202">
        <f>SUM(R114:R122)</f>
        <v>0.0058800000000000007</v>
      </c>
      <c r="S113" s="201"/>
      <c r="T113" s="203">
        <f>SUM(T114:T122)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4" t="s">
        <v>88</v>
      </c>
      <c r="AT113" s="205" t="s">
        <v>80</v>
      </c>
      <c r="AU113" s="205" t="s">
        <v>88</v>
      </c>
      <c r="AY113" s="204" t="s">
        <v>127</v>
      </c>
      <c r="BK113" s="206">
        <f>SUM(BK114:BK122)</f>
        <v>0</v>
      </c>
    </row>
    <row r="114" s="2" customFormat="1" ht="16.5" customHeight="1">
      <c r="A114" s="41"/>
      <c r="B114" s="42"/>
      <c r="C114" s="209" t="s">
        <v>172</v>
      </c>
      <c r="D114" s="209" t="s">
        <v>129</v>
      </c>
      <c r="E114" s="210" t="s">
        <v>173</v>
      </c>
      <c r="F114" s="211" t="s">
        <v>174</v>
      </c>
      <c r="G114" s="212" t="s">
        <v>132</v>
      </c>
      <c r="H114" s="213">
        <v>0.070000000000000007</v>
      </c>
      <c r="I114" s="214"/>
      <c r="J114" s="215">
        <f>ROUND(I114*H114,2)</f>
        <v>0</v>
      </c>
      <c r="K114" s="211" t="s">
        <v>133</v>
      </c>
      <c r="L114" s="47"/>
      <c r="M114" s="216" t="s">
        <v>79</v>
      </c>
      <c r="N114" s="217" t="s">
        <v>51</v>
      </c>
      <c r="O114" s="87"/>
      <c r="P114" s="218">
        <f>O114*H114</f>
        <v>0</v>
      </c>
      <c r="Q114" s="218">
        <v>0.042000000000000003</v>
      </c>
      <c r="R114" s="218">
        <f>Q114*H114</f>
        <v>0.0029400000000000003</v>
      </c>
      <c r="S114" s="218">
        <v>0</v>
      </c>
      <c r="T114" s="219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0" t="s">
        <v>134</v>
      </c>
      <c r="AT114" s="220" t="s">
        <v>129</v>
      </c>
      <c r="AU114" s="220" t="s">
        <v>90</v>
      </c>
      <c r="AY114" s="19" t="s">
        <v>127</v>
      </c>
      <c r="BE114" s="221">
        <f>IF(N114="základní",J114,0)</f>
        <v>0</v>
      </c>
      <c r="BF114" s="221">
        <f>IF(N114="snížená",J114,0)</f>
        <v>0</v>
      </c>
      <c r="BG114" s="221">
        <f>IF(N114="zákl. přenesená",J114,0)</f>
        <v>0</v>
      </c>
      <c r="BH114" s="221">
        <f>IF(N114="sníž. přenesená",J114,0)</f>
        <v>0</v>
      </c>
      <c r="BI114" s="221">
        <f>IF(N114="nulová",J114,0)</f>
        <v>0</v>
      </c>
      <c r="BJ114" s="19" t="s">
        <v>88</v>
      </c>
      <c r="BK114" s="221">
        <f>ROUND(I114*H114,2)</f>
        <v>0</v>
      </c>
      <c r="BL114" s="19" t="s">
        <v>134</v>
      </c>
      <c r="BM114" s="220" t="s">
        <v>175</v>
      </c>
    </row>
    <row r="115" s="2" customFormat="1">
      <c r="A115" s="41"/>
      <c r="B115" s="42"/>
      <c r="C115" s="43"/>
      <c r="D115" s="222" t="s">
        <v>136</v>
      </c>
      <c r="E115" s="43"/>
      <c r="F115" s="223" t="s">
        <v>176</v>
      </c>
      <c r="G115" s="43"/>
      <c r="H115" s="43"/>
      <c r="I115" s="224"/>
      <c r="J115" s="43"/>
      <c r="K115" s="43"/>
      <c r="L115" s="47"/>
      <c r="M115" s="225"/>
      <c r="N115" s="226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136</v>
      </c>
      <c r="AU115" s="19" t="s">
        <v>90</v>
      </c>
    </row>
    <row r="116" s="2" customFormat="1">
      <c r="A116" s="41"/>
      <c r="B116" s="42"/>
      <c r="C116" s="43"/>
      <c r="D116" s="227" t="s">
        <v>138</v>
      </c>
      <c r="E116" s="43"/>
      <c r="F116" s="228" t="s">
        <v>177</v>
      </c>
      <c r="G116" s="43"/>
      <c r="H116" s="43"/>
      <c r="I116" s="224"/>
      <c r="J116" s="43"/>
      <c r="K116" s="43"/>
      <c r="L116" s="47"/>
      <c r="M116" s="225"/>
      <c r="N116" s="226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19" t="s">
        <v>138</v>
      </c>
      <c r="AU116" s="19" t="s">
        <v>90</v>
      </c>
    </row>
    <row r="117" s="13" customFormat="1">
      <c r="A117" s="13"/>
      <c r="B117" s="229"/>
      <c r="C117" s="230"/>
      <c r="D117" s="227" t="s">
        <v>162</v>
      </c>
      <c r="E117" s="231" t="s">
        <v>79</v>
      </c>
      <c r="F117" s="232" t="s">
        <v>178</v>
      </c>
      <c r="G117" s="230"/>
      <c r="H117" s="233">
        <v>0.070000000000000007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9" t="s">
        <v>162</v>
      </c>
      <c r="AU117" s="239" t="s">
        <v>90</v>
      </c>
      <c r="AV117" s="13" t="s">
        <v>90</v>
      </c>
      <c r="AW117" s="13" t="s">
        <v>42</v>
      </c>
      <c r="AX117" s="13" t="s">
        <v>88</v>
      </c>
      <c r="AY117" s="239" t="s">
        <v>127</v>
      </c>
    </row>
    <row r="118" s="2" customFormat="1" ht="16.5" customHeight="1">
      <c r="A118" s="41"/>
      <c r="B118" s="42"/>
      <c r="C118" s="209" t="s">
        <v>179</v>
      </c>
      <c r="D118" s="209" t="s">
        <v>129</v>
      </c>
      <c r="E118" s="210" t="s">
        <v>180</v>
      </c>
      <c r="F118" s="211" t="s">
        <v>181</v>
      </c>
      <c r="G118" s="212" t="s">
        <v>132</v>
      </c>
      <c r="H118" s="213">
        <v>0.070000000000000007</v>
      </c>
      <c r="I118" s="214"/>
      <c r="J118" s="215">
        <f>ROUND(I118*H118,2)</f>
        <v>0</v>
      </c>
      <c r="K118" s="211" t="s">
        <v>133</v>
      </c>
      <c r="L118" s="47"/>
      <c r="M118" s="216" t="s">
        <v>79</v>
      </c>
      <c r="N118" s="217" t="s">
        <v>51</v>
      </c>
      <c r="O118" s="87"/>
      <c r="P118" s="218">
        <f>O118*H118</f>
        <v>0</v>
      </c>
      <c r="Q118" s="218">
        <v>0.042000000000000003</v>
      </c>
      <c r="R118" s="218">
        <f>Q118*H118</f>
        <v>0.0029400000000000003</v>
      </c>
      <c r="S118" s="218">
        <v>0</v>
      </c>
      <c r="T118" s="219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0" t="s">
        <v>134</v>
      </c>
      <c r="AT118" s="220" t="s">
        <v>129</v>
      </c>
      <c r="AU118" s="220" t="s">
        <v>90</v>
      </c>
      <c r="AY118" s="19" t="s">
        <v>127</v>
      </c>
      <c r="BE118" s="221">
        <f>IF(N118="základní",J118,0)</f>
        <v>0</v>
      </c>
      <c r="BF118" s="221">
        <f>IF(N118="snížená",J118,0)</f>
        <v>0</v>
      </c>
      <c r="BG118" s="221">
        <f>IF(N118="zákl. přenesená",J118,0)</f>
        <v>0</v>
      </c>
      <c r="BH118" s="221">
        <f>IF(N118="sníž. přenesená",J118,0)</f>
        <v>0</v>
      </c>
      <c r="BI118" s="221">
        <f>IF(N118="nulová",J118,0)</f>
        <v>0</v>
      </c>
      <c r="BJ118" s="19" t="s">
        <v>88</v>
      </c>
      <c r="BK118" s="221">
        <f>ROUND(I118*H118,2)</f>
        <v>0</v>
      </c>
      <c r="BL118" s="19" t="s">
        <v>134</v>
      </c>
      <c r="BM118" s="220" t="s">
        <v>182</v>
      </c>
    </row>
    <row r="119" s="2" customFormat="1">
      <c r="A119" s="41"/>
      <c r="B119" s="42"/>
      <c r="C119" s="43"/>
      <c r="D119" s="222" t="s">
        <v>136</v>
      </c>
      <c r="E119" s="43"/>
      <c r="F119" s="223" t="s">
        <v>183</v>
      </c>
      <c r="G119" s="43"/>
      <c r="H119" s="43"/>
      <c r="I119" s="224"/>
      <c r="J119" s="43"/>
      <c r="K119" s="43"/>
      <c r="L119" s="47"/>
      <c r="M119" s="225"/>
      <c r="N119" s="226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19" t="s">
        <v>136</v>
      </c>
      <c r="AU119" s="19" t="s">
        <v>90</v>
      </c>
    </row>
    <row r="120" s="2" customFormat="1">
      <c r="A120" s="41"/>
      <c r="B120" s="42"/>
      <c r="C120" s="43"/>
      <c r="D120" s="227" t="s">
        <v>138</v>
      </c>
      <c r="E120" s="43"/>
      <c r="F120" s="228" t="s">
        <v>177</v>
      </c>
      <c r="G120" s="43"/>
      <c r="H120" s="43"/>
      <c r="I120" s="224"/>
      <c r="J120" s="43"/>
      <c r="K120" s="43"/>
      <c r="L120" s="47"/>
      <c r="M120" s="225"/>
      <c r="N120" s="226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138</v>
      </c>
      <c r="AU120" s="19" t="s">
        <v>90</v>
      </c>
    </row>
    <row r="121" s="2" customFormat="1" ht="44.25" customHeight="1">
      <c r="A121" s="41"/>
      <c r="B121" s="42"/>
      <c r="C121" s="209" t="s">
        <v>184</v>
      </c>
      <c r="D121" s="209" t="s">
        <v>129</v>
      </c>
      <c r="E121" s="210" t="s">
        <v>185</v>
      </c>
      <c r="F121" s="211" t="s">
        <v>186</v>
      </c>
      <c r="G121" s="212" t="s">
        <v>132</v>
      </c>
      <c r="H121" s="213">
        <v>1</v>
      </c>
      <c r="I121" s="214"/>
      <c r="J121" s="215">
        <f>ROUND(I121*H121,2)</f>
        <v>0</v>
      </c>
      <c r="K121" s="211" t="s">
        <v>79</v>
      </c>
      <c r="L121" s="47"/>
      <c r="M121" s="216" t="s">
        <v>79</v>
      </c>
      <c r="N121" s="217" t="s">
        <v>51</v>
      </c>
      <c r="O121" s="87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0" t="s">
        <v>134</v>
      </c>
      <c r="AT121" s="220" t="s">
        <v>129</v>
      </c>
      <c r="AU121" s="220" t="s">
        <v>90</v>
      </c>
      <c r="AY121" s="19" t="s">
        <v>127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9" t="s">
        <v>88</v>
      </c>
      <c r="BK121" s="221">
        <f>ROUND(I121*H121,2)</f>
        <v>0</v>
      </c>
      <c r="BL121" s="19" t="s">
        <v>134</v>
      </c>
      <c r="BM121" s="220" t="s">
        <v>187</v>
      </c>
    </row>
    <row r="122" s="2" customFormat="1">
      <c r="A122" s="41"/>
      <c r="B122" s="42"/>
      <c r="C122" s="43"/>
      <c r="D122" s="227" t="s">
        <v>138</v>
      </c>
      <c r="E122" s="43"/>
      <c r="F122" s="228" t="s">
        <v>188</v>
      </c>
      <c r="G122" s="43"/>
      <c r="H122" s="43"/>
      <c r="I122" s="224"/>
      <c r="J122" s="43"/>
      <c r="K122" s="43"/>
      <c r="L122" s="47"/>
      <c r="M122" s="225"/>
      <c r="N122" s="226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19" t="s">
        <v>138</v>
      </c>
      <c r="AU122" s="19" t="s">
        <v>90</v>
      </c>
    </row>
    <row r="123" s="12" customFormat="1" ht="22.8" customHeight="1">
      <c r="A123" s="12"/>
      <c r="B123" s="193"/>
      <c r="C123" s="194"/>
      <c r="D123" s="195" t="s">
        <v>80</v>
      </c>
      <c r="E123" s="207" t="s">
        <v>184</v>
      </c>
      <c r="F123" s="207" t="s">
        <v>189</v>
      </c>
      <c r="G123" s="194"/>
      <c r="H123" s="194"/>
      <c r="I123" s="197"/>
      <c r="J123" s="208">
        <f>BK123</f>
        <v>0</v>
      </c>
      <c r="K123" s="194"/>
      <c r="L123" s="199"/>
      <c r="M123" s="200"/>
      <c r="N123" s="201"/>
      <c r="O123" s="201"/>
      <c r="P123" s="202">
        <f>SUM(P124:P127)</f>
        <v>0</v>
      </c>
      <c r="Q123" s="201"/>
      <c r="R123" s="202">
        <f>SUM(R124:R127)</f>
        <v>0.34281999999999996</v>
      </c>
      <c r="S123" s="201"/>
      <c r="T123" s="203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4" t="s">
        <v>88</v>
      </c>
      <c r="AT123" s="205" t="s">
        <v>80</v>
      </c>
      <c r="AU123" s="205" t="s">
        <v>88</v>
      </c>
      <c r="AY123" s="204" t="s">
        <v>127</v>
      </c>
      <c r="BK123" s="206">
        <f>SUM(BK124:BK127)</f>
        <v>0</v>
      </c>
    </row>
    <row r="124" s="2" customFormat="1" ht="33" customHeight="1">
      <c r="A124" s="41"/>
      <c r="B124" s="42"/>
      <c r="C124" s="209" t="s">
        <v>190</v>
      </c>
      <c r="D124" s="209" t="s">
        <v>129</v>
      </c>
      <c r="E124" s="210" t="s">
        <v>191</v>
      </c>
      <c r="F124" s="211" t="s">
        <v>192</v>
      </c>
      <c r="G124" s="212" t="s">
        <v>193</v>
      </c>
      <c r="H124" s="213">
        <v>562</v>
      </c>
      <c r="I124" s="214"/>
      <c r="J124" s="215">
        <f>ROUND(I124*H124,2)</f>
        <v>0</v>
      </c>
      <c r="K124" s="211" t="s">
        <v>133</v>
      </c>
      <c r="L124" s="47"/>
      <c r="M124" s="216" t="s">
        <v>79</v>
      </c>
      <c r="N124" s="217" t="s">
        <v>51</v>
      </c>
      <c r="O124" s="87"/>
      <c r="P124" s="218">
        <f>O124*H124</f>
        <v>0</v>
      </c>
      <c r="Q124" s="218">
        <v>0.00060999999999999997</v>
      </c>
      <c r="R124" s="218">
        <f>Q124*H124</f>
        <v>0.34281999999999996</v>
      </c>
      <c r="S124" s="218">
        <v>0</v>
      </c>
      <c r="T124" s="219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0" t="s">
        <v>134</v>
      </c>
      <c r="AT124" s="220" t="s">
        <v>129</v>
      </c>
      <c r="AU124" s="220" t="s">
        <v>90</v>
      </c>
      <c r="AY124" s="19" t="s">
        <v>127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9" t="s">
        <v>88</v>
      </c>
      <c r="BK124" s="221">
        <f>ROUND(I124*H124,2)</f>
        <v>0</v>
      </c>
      <c r="BL124" s="19" t="s">
        <v>134</v>
      </c>
      <c r="BM124" s="220" t="s">
        <v>194</v>
      </c>
    </row>
    <row r="125" s="2" customFormat="1">
      <c r="A125" s="41"/>
      <c r="B125" s="42"/>
      <c r="C125" s="43"/>
      <c r="D125" s="222" t="s">
        <v>136</v>
      </c>
      <c r="E125" s="43"/>
      <c r="F125" s="223" t="s">
        <v>195</v>
      </c>
      <c r="G125" s="43"/>
      <c r="H125" s="43"/>
      <c r="I125" s="224"/>
      <c r="J125" s="43"/>
      <c r="K125" s="43"/>
      <c r="L125" s="47"/>
      <c r="M125" s="225"/>
      <c r="N125" s="226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19" t="s">
        <v>136</v>
      </c>
      <c r="AU125" s="19" t="s">
        <v>90</v>
      </c>
    </row>
    <row r="126" s="2" customFormat="1">
      <c r="A126" s="41"/>
      <c r="B126" s="42"/>
      <c r="C126" s="43"/>
      <c r="D126" s="227" t="s">
        <v>138</v>
      </c>
      <c r="E126" s="43"/>
      <c r="F126" s="228" t="s">
        <v>196</v>
      </c>
      <c r="G126" s="43"/>
      <c r="H126" s="43"/>
      <c r="I126" s="224"/>
      <c r="J126" s="43"/>
      <c r="K126" s="43"/>
      <c r="L126" s="47"/>
      <c r="M126" s="225"/>
      <c r="N126" s="226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19" t="s">
        <v>138</v>
      </c>
      <c r="AU126" s="19" t="s">
        <v>90</v>
      </c>
    </row>
    <row r="127" s="13" customFormat="1">
      <c r="A127" s="13"/>
      <c r="B127" s="229"/>
      <c r="C127" s="230"/>
      <c r="D127" s="227" t="s">
        <v>162</v>
      </c>
      <c r="E127" s="231" t="s">
        <v>79</v>
      </c>
      <c r="F127" s="232" t="s">
        <v>197</v>
      </c>
      <c r="G127" s="230"/>
      <c r="H127" s="233">
        <v>562</v>
      </c>
      <c r="I127" s="234"/>
      <c r="J127" s="230"/>
      <c r="K127" s="230"/>
      <c r="L127" s="235"/>
      <c r="M127" s="236"/>
      <c r="N127" s="237"/>
      <c r="O127" s="237"/>
      <c r="P127" s="237"/>
      <c r="Q127" s="237"/>
      <c r="R127" s="237"/>
      <c r="S127" s="237"/>
      <c r="T127" s="23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9" t="s">
        <v>162</v>
      </c>
      <c r="AU127" s="239" t="s">
        <v>90</v>
      </c>
      <c r="AV127" s="13" t="s">
        <v>90</v>
      </c>
      <c r="AW127" s="13" t="s">
        <v>42</v>
      </c>
      <c r="AX127" s="13" t="s">
        <v>88</v>
      </c>
      <c r="AY127" s="239" t="s">
        <v>127</v>
      </c>
    </row>
    <row r="128" s="12" customFormat="1" ht="22.8" customHeight="1">
      <c r="A128" s="12"/>
      <c r="B128" s="193"/>
      <c r="C128" s="194"/>
      <c r="D128" s="195" t="s">
        <v>80</v>
      </c>
      <c r="E128" s="207" t="s">
        <v>198</v>
      </c>
      <c r="F128" s="207" t="s">
        <v>199</v>
      </c>
      <c r="G128" s="194"/>
      <c r="H128" s="194"/>
      <c r="I128" s="197"/>
      <c r="J128" s="208">
        <f>BK128</f>
        <v>0</v>
      </c>
      <c r="K128" s="194"/>
      <c r="L128" s="199"/>
      <c r="M128" s="200"/>
      <c r="N128" s="201"/>
      <c r="O128" s="201"/>
      <c r="P128" s="202">
        <f>SUM(P129:P146)</f>
        <v>0</v>
      </c>
      <c r="Q128" s="201"/>
      <c r="R128" s="202">
        <f>SUM(R129:R146)</f>
        <v>0</v>
      </c>
      <c r="S128" s="201"/>
      <c r="T128" s="203">
        <f>SUM(T129:T146)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4" t="s">
        <v>88</v>
      </c>
      <c r="AT128" s="205" t="s">
        <v>80</v>
      </c>
      <c r="AU128" s="205" t="s">
        <v>88</v>
      </c>
      <c r="AY128" s="204" t="s">
        <v>127</v>
      </c>
      <c r="BK128" s="206">
        <f>SUM(BK129:BK146)</f>
        <v>0</v>
      </c>
    </row>
    <row r="129" s="2" customFormat="1" ht="16.5" customHeight="1">
      <c r="A129" s="41"/>
      <c r="B129" s="42"/>
      <c r="C129" s="209" t="s">
        <v>200</v>
      </c>
      <c r="D129" s="209" t="s">
        <v>129</v>
      </c>
      <c r="E129" s="210" t="s">
        <v>201</v>
      </c>
      <c r="F129" s="211" t="s">
        <v>202</v>
      </c>
      <c r="G129" s="212" t="s">
        <v>203</v>
      </c>
      <c r="H129" s="213">
        <v>4.0919999999999996</v>
      </c>
      <c r="I129" s="214"/>
      <c r="J129" s="215">
        <f>ROUND(I129*H129,2)</f>
        <v>0</v>
      </c>
      <c r="K129" s="211" t="s">
        <v>133</v>
      </c>
      <c r="L129" s="47"/>
      <c r="M129" s="216" t="s">
        <v>79</v>
      </c>
      <c r="N129" s="217" t="s">
        <v>51</v>
      </c>
      <c r="O129" s="87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0" t="s">
        <v>134</v>
      </c>
      <c r="AT129" s="220" t="s">
        <v>129</v>
      </c>
      <c r="AU129" s="220" t="s">
        <v>90</v>
      </c>
      <c r="AY129" s="19" t="s">
        <v>127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9" t="s">
        <v>88</v>
      </c>
      <c r="BK129" s="221">
        <f>ROUND(I129*H129,2)</f>
        <v>0</v>
      </c>
      <c r="BL129" s="19" t="s">
        <v>134</v>
      </c>
      <c r="BM129" s="220" t="s">
        <v>204</v>
      </c>
    </row>
    <row r="130" s="2" customFormat="1">
      <c r="A130" s="41"/>
      <c r="B130" s="42"/>
      <c r="C130" s="43"/>
      <c r="D130" s="222" t="s">
        <v>136</v>
      </c>
      <c r="E130" s="43"/>
      <c r="F130" s="223" t="s">
        <v>205</v>
      </c>
      <c r="G130" s="43"/>
      <c r="H130" s="43"/>
      <c r="I130" s="224"/>
      <c r="J130" s="43"/>
      <c r="K130" s="43"/>
      <c r="L130" s="47"/>
      <c r="M130" s="225"/>
      <c r="N130" s="226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19" t="s">
        <v>136</v>
      </c>
      <c r="AU130" s="19" t="s">
        <v>90</v>
      </c>
    </row>
    <row r="131" s="2" customFormat="1">
      <c r="A131" s="41"/>
      <c r="B131" s="42"/>
      <c r="C131" s="43"/>
      <c r="D131" s="227" t="s">
        <v>138</v>
      </c>
      <c r="E131" s="43"/>
      <c r="F131" s="228" t="s">
        <v>206</v>
      </c>
      <c r="G131" s="43"/>
      <c r="H131" s="43"/>
      <c r="I131" s="224"/>
      <c r="J131" s="43"/>
      <c r="K131" s="43"/>
      <c r="L131" s="47"/>
      <c r="M131" s="225"/>
      <c r="N131" s="226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19" t="s">
        <v>138</v>
      </c>
      <c r="AU131" s="19" t="s">
        <v>90</v>
      </c>
    </row>
    <row r="132" s="13" customFormat="1">
      <c r="A132" s="13"/>
      <c r="B132" s="229"/>
      <c r="C132" s="230"/>
      <c r="D132" s="227" t="s">
        <v>162</v>
      </c>
      <c r="E132" s="231" t="s">
        <v>79</v>
      </c>
      <c r="F132" s="232" t="s">
        <v>207</v>
      </c>
      <c r="G132" s="230"/>
      <c r="H132" s="233">
        <v>4.0919999999999996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9" t="s">
        <v>162</v>
      </c>
      <c r="AU132" s="239" t="s">
        <v>90</v>
      </c>
      <c r="AV132" s="13" t="s">
        <v>90</v>
      </c>
      <c r="AW132" s="13" t="s">
        <v>42</v>
      </c>
      <c r="AX132" s="13" t="s">
        <v>88</v>
      </c>
      <c r="AY132" s="239" t="s">
        <v>127</v>
      </c>
    </row>
    <row r="133" s="2" customFormat="1" ht="24.15" customHeight="1">
      <c r="A133" s="41"/>
      <c r="B133" s="42"/>
      <c r="C133" s="209" t="s">
        <v>8</v>
      </c>
      <c r="D133" s="209" t="s">
        <v>129</v>
      </c>
      <c r="E133" s="210" t="s">
        <v>208</v>
      </c>
      <c r="F133" s="211" t="s">
        <v>209</v>
      </c>
      <c r="G133" s="212" t="s">
        <v>203</v>
      </c>
      <c r="H133" s="213">
        <v>622.77300000000002</v>
      </c>
      <c r="I133" s="214"/>
      <c r="J133" s="215">
        <f>ROUND(I133*H133,2)</f>
        <v>0</v>
      </c>
      <c r="K133" s="211" t="s">
        <v>133</v>
      </c>
      <c r="L133" s="47"/>
      <c r="M133" s="216" t="s">
        <v>79</v>
      </c>
      <c r="N133" s="217" t="s">
        <v>51</v>
      </c>
      <c r="O133" s="87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0" t="s">
        <v>134</v>
      </c>
      <c r="AT133" s="220" t="s">
        <v>129</v>
      </c>
      <c r="AU133" s="220" t="s">
        <v>90</v>
      </c>
      <c r="AY133" s="19" t="s">
        <v>127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9" t="s">
        <v>88</v>
      </c>
      <c r="BK133" s="221">
        <f>ROUND(I133*H133,2)</f>
        <v>0</v>
      </c>
      <c r="BL133" s="19" t="s">
        <v>134</v>
      </c>
      <c r="BM133" s="220" t="s">
        <v>210</v>
      </c>
    </row>
    <row r="134" s="2" customFormat="1">
      <c r="A134" s="41"/>
      <c r="B134" s="42"/>
      <c r="C134" s="43"/>
      <c r="D134" s="222" t="s">
        <v>136</v>
      </c>
      <c r="E134" s="43"/>
      <c r="F134" s="223" t="s">
        <v>211</v>
      </c>
      <c r="G134" s="43"/>
      <c r="H134" s="43"/>
      <c r="I134" s="224"/>
      <c r="J134" s="43"/>
      <c r="K134" s="43"/>
      <c r="L134" s="47"/>
      <c r="M134" s="225"/>
      <c r="N134" s="226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19" t="s">
        <v>136</v>
      </c>
      <c r="AU134" s="19" t="s">
        <v>90</v>
      </c>
    </row>
    <row r="135" s="2" customFormat="1">
      <c r="A135" s="41"/>
      <c r="B135" s="42"/>
      <c r="C135" s="43"/>
      <c r="D135" s="227" t="s">
        <v>138</v>
      </c>
      <c r="E135" s="43"/>
      <c r="F135" s="228" t="s">
        <v>212</v>
      </c>
      <c r="G135" s="43"/>
      <c r="H135" s="43"/>
      <c r="I135" s="224"/>
      <c r="J135" s="43"/>
      <c r="K135" s="43"/>
      <c r="L135" s="47"/>
      <c r="M135" s="225"/>
      <c r="N135" s="226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19" t="s">
        <v>138</v>
      </c>
      <c r="AU135" s="19" t="s">
        <v>90</v>
      </c>
    </row>
    <row r="136" s="13" customFormat="1">
      <c r="A136" s="13"/>
      <c r="B136" s="229"/>
      <c r="C136" s="230"/>
      <c r="D136" s="227" t="s">
        <v>162</v>
      </c>
      <c r="E136" s="231" t="s">
        <v>79</v>
      </c>
      <c r="F136" s="232" t="s">
        <v>213</v>
      </c>
      <c r="G136" s="230"/>
      <c r="H136" s="233">
        <v>215.23400000000001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162</v>
      </c>
      <c r="AU136" s="239" t="s">
        <v>90</v>
      </c>
      <c r="AV136" s="13" t="s">
        <v>90</v>
      </c>
      <c r="AW136" s="13" t="s">
        <v>42</v>
      </c>
      <c r="AX136" s="13" t="s">
        <v>81</v>
      </c>
      <c r="AY136" s="239" t="s">
        <v>127</v>
      </c>
    </row>
    <row r="137" s="13" customFormat="1">
      <c r="A137" s="13"/>
      <c r="B137" s="229"/>
      <c r="C137" s="230"/>
      <c r="D137" s="227" t="s">
        <v>162</v>
      </c>
      <c r="E137" s="231" t="s">
        <v>79</v>
      </c>
      <c r="F137" s="232" t="s">
        <v>214</v>
      </c>
      <c r="G137" s="230"/>
      <c r="H137" s="233">
        <v>286.50599999999997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9" t="s">
        <v>162</v>
      </c>
      <c r="AU137" s="239" t="s">
        <v>90</v>
      </c>
      <c r="AV137" s="13" t="s">
        <v>90</v>
      </c>
      <c r="AW137" s="13" t="s">
        <v>42</v>
      </c>
      <c r="AX137" s="13" t="s">
        <v>81</v>
      </c>
      <c r="AY137" s="239" t="s">
        <v>127</v>
      </c>
    </row>
    <row r="138" s="13" customFormat="1">
      <c r="A138" s="13"/>
      <c r="B138" s="229"/>
      <c r="C138" s="230"/>
      <c r="D138" s="227" t="s">
        <v>162</v>
      </c>
      <c r="E138" s="231" t="s">
        <v>79</v>
      </c>
      <c r="F138" s="232" t="s">
        <v>215</v>
      </c>
      <c r="G138" s="230"/>
      <c r="H138" s="233">
        <v>121.033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162</v>
      </c>
      <c r="AU138" s="239" t="s">
        <v>90</v>
      </c>
      <c r="AV138" s="13" t="s">
        <v>90</v>
      </c>
      <c r="AW138" s="13" t="s">
        <v>42</v>
      </c>
      <c r="AX138" s="13" t="s">
        <v>81</v>
      </c>
      <c r="AY138" s="239" t="s">
        <v>127</v>
      </c>
    </row>
    <row r="139" s="14" customFormat="1">
      <c r="A139" s="14"/>
      <c r="B139" s="240"/>
      <c r="C139" s="241"/>
      <c r="D139" s="227" t="s">
        <v>162</v>
      </c>
      <c r="E139" s="242" t="s">
        <v>79</v>
      </c>
      <c r="F139" s="243" t="s">
        <v>216</v>
      </c>
      <c r="G139" s="241"/>
      <c r="H139" s="244">
        <v>622.77300000000002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0" t="s">
        <v>162</v>
      </c>
      <c r="AU139" s="250" t="s">
        <v>90</v>
      </c>
      <c r="AV139" s="14" t="s">
        <v>134</v>
      </c>
      <c r="AW139" s="14" t="s">
        <v>42</v>
      </c>
      <c r="AX139" s="14" t="s">
        <v>88</v>
      </c>
      <c r="AY139" s="250" t="s">
        <v>127</v>
      </c>
    </row>
    <row r="140" s="2" customFormat="1" ht="24.15" customHeight="1">
      <c r="A140" s="41"/>
      <c r="B140" s="42"/>
      <c r="C140" s="209" t="s">
        <v>217</v>
      </c>
      <c r="D140" s="209" t="s">
        <v>129</v>
      </c>
      <c r="E140" s="210" t="s">
        <v>218</v>
      </c>
      <c r="F140" s="211" t="s">
        <v>219</v>
      </c>
      <c r="G140" s="212" t="s">
        <v>203</v>
      </c>
      <c r="H140" s="213">
        <v>622.77300000000002</v>
      </c>
      <c r="I140" s="214"/>
      <c r="J140" s="215">
        <f>ROUND(I140*H140,2)</f>
        <v>0</v>
      </c>
      <c r="K140" s="211" t="s">
        <v>133</v>
      </c>
      <c r="L140" s="47"/>
      <c r="M140" s="216" t="s">
        <v>79</v>
      </c>
      <c r="N140" s="217" t="s">
        <v>51</v>
      </c>
      <c r="O140" s="87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0" t="s">
        <v>134</v>
      </c>
      <c r="AT140" s="220" t="s">
        <v>129</v>
      </c>
      <c r="AU140" s="220" t="s">
        <v>90</v>
      </c>
      <c r="AY140" s="19" t="s">
        <v>127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9" t="s">
        <v>88</v>
      </c>
      <c r="BK140" s="221">
        <f>ROUND(I140*H140,2)</f>
        <v>0</v>
      </c>
      <c r="BL140" s="19" t="s">
        <v>134</v>
      </c>
      <c r="BM140" s="220" t="s">
        <v>220</v>
      </c>
    </row>
    <row r="141" s="2" customFormat="1">
      <c r="A141" s="41"/>
      <c r="B141" s="42"/>
      <c r="C141" s="43"/>
      <c r="D141" s="222" t="s">
        <v>136</v>
      </c>
      <c r="E141" s="43"/>
      <c r="F141" s="223" t="s">
        <v>221</v>
      </c>
      <c r="G141" s="43"/>
      <c r="H141" s="43"/>
      <c r="I141" s="224"/>
      <c r="J141" s="43"/>
      <c r="K141" s="43"/>
      <c r="L141" s="47"/>
      <c r="M141" s="225"/>
      <c r="N141" s="226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19" t="s">
        <v>136</v>
      </c>
      <c r="AU141" s="19" t="s">
        <v>90</v>
      </c>
    </row>
    <row r="142" s="2" customFormat="1">
      <c r="A142" s="41"/>
      <c r="B142" s="42"/>
      <c r="C142" s="43"/>
      <c r="D142" s="227" t="s">
        <v>138</v>
      </c>
      <c r="E142" s="43"/>
      <c r="F142" s="228" t="s">
        <v>222</v>
      </c>
      <c r="G142" s="43"/>
      <c r="H142" s="43"/>
      <c r="I142" s="224"/>
      <c r="J142" s="43"/>
      <c r="K142" s="43"/>
      <c r="L142" s="47"/>
      <c r="M142" s="225"/>
      <c r="N142" s="226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19" t="s">
        <v>138</v>
      </c>
      <c r="AU142" s="19" t="s">
        <v>90</v>
      </c>
    </row>
    <row r="143" s="2" customFormat="1" ht="33" customHeight="1">
      <c r="A143" s="41"/>
      <c r="B143" s="42"/>
      <c r="C143" s="209" t="s">
        <v>223</v>
      </c>
      <c r="D143" s="209" t="s">
        <v>129</v>
      </c>
      <c r="E143" s="210" t="s">
        <v>224</v>
      </c>
      <c r="F143" s="211" t="s">
        <v>225</v>
      </c>
      <c r="G143" s="212" t="s">
        <v>203</v>
      </c>
      <c r="H143" s="213">
        <v>1245.5460000000001</v>
      </c>
      <c r="I143" s="214"/>
      <c r="J143" s="215">
        <f>ROUND(I143*H143,2)</f>
        <v>0</v>
      </c>
      <c r="K143" s="211" t="s">
        <v>133</v>
      </c>
      <c r="L143" s="47"/>
      <c r="M143" s="216" t="s">
        <v>79</v>
      </c>
      <c r="N143" s="217" t="s">
        <v>51</v>
      </c>
      <c r="O143" s="87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0" t="s">
        <v>134</v>
      </c>
      <c r="AT143" s="220" t="s">
        <v>129</v>
      </c>
      <c r="AU143" s="220" t="s">
        <v>90</v>
      </c>
      <c r="AY143" s="19" t="s">
        <v>127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9" t="s">
        <v>88</v>
      </c>
      <c r="BK143" s="221">
        <f>ROUND(I143*H143,2)</f>
        <v>0</v>
      </c>
      <c r="BL143" s="19" t="s">
        <v>134</v>
      </c>
      <c r="BM143" s="220" t="s">
        <v>226</v>
      </c>
    </row>
    <row r="144" s="2" customFormat="1">
      <c r="A144" s="41"/>
      <c r="B144" s="42"/>
      <c r="C144" s="43"/>
      <c r="D144" s="222" t="s">
        <v>136</v>
      </c>
      <c r="E144" s="43"/>
      <c r="F144" s="223" t="s">
        <v>227</v>
      </c>
      <c r="G144" s="43"/>
      <c r="H144" s="43"/>
      <c r="I144" s="224"/>
      <c r="J144" s="43"/>
      <c r="K144" s="43"/>
      <c r="L144" s="47"/>
      <c r="M144" s="225"/>
      <c r="N144" s="226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19" t="s">
        <v>136</v>
      </c>
      <c r="AU144" s="19" t="s">
        <v>90</v>
      </c>
    </row>
    <row r="145" s="2" customFormat="1">
      <c r="A145" s="41"/>
      <c r="B145" s="42"/>
      <c r="C145" s="43"/>
      <c r="D145" s="227" t="s">
        <v>138</v>
      </c>
      <c r="E145" s="43"/>
      <c r="F145" s="228" t="s">
        <v>228</v>
      </c>
      <c r="G145" s="43"/>
      <c r="H145" s="43"/>
      <c r="I145" s="224"/>
      <c r="J145" s="43"/>
      <c r="K145" s="43"/>
      <c r="L145" s="47"/>
      <c r="M145" s="225"/>
      <c r="N145" s="226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19" t="s">
        <v>138</v>
      </c>
      <c r="AU145" s="19" t="s">
        <v>90</v>
      </c>
    </row>
    <row r="146" s="13" customFormat="1">
      <c r="A146" s="13"/>
      <c r="B146" s="229"/>
      <c r="C146" s="230"/>
      <c r="D146" s="227" t="s">
        <v>162</v>
      </c>
      <c r="E146" s="231" t="s">
        <v>79</v>
      </c>
      <c r="F146" s="232" t="s">
        <v>229</v>
      </c>
      <c r="G146" s="230"/>
      <c r="H146" s="233">
        <v>1245.5460000000001</v>
      </c>
      <c r="I146" s="234"/>
      <c r="J146" s="230"/>
      <c r="K146" s="230"/>
      <c r="L146" s="235"/>
      <c r="M146" s="236"/>
      <c r="N146" s="237"/>
      <c r="O146" s="237"/>
      <c r="P146" s="237"/>
      <c r="Q146" s="237"/>
      <c r="R146" s="237"/>
      <c r="S146" s="237"/>
      <c r="T146" s="23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9" t="s">
        <v>162</v>
      </c>
      <c r="AU146" s="239" t="s">
        <v>90</v>
      </c>
      <c r="AV146" s="13" t="s">
        <v>90</v>
      </c>
      <c r="AW146" s="13" t="s">
        <v>42</v>
      </c>
      <c r="AX146" s="13" t="s">
        <v>88</v>
      </c>
      <c r="AY146" s="239" t="s">
        <v>127</v>
      </c>
    </row>
    <row r="147" s="12" customFormat="1" ht="25.92" customHeight="1">
      <c r="A147" s="12"/>
      <c r="B147" s="193"/>
      <c r="C147" s="194"/>
      <c r="D147" s="195" t="s">
        <v>80</v>
      </c>
      <c r="E147" s="196" t="s">
        <v>230</v>
      </c>
      <c r="F147" s="196" t="s">
        <v>231</v>
      </c>
      <c r="G147" s="194"/>
      <c r="H147" s="194"/>
      <c r="I147" s="197"/>
      <c r="J147" s="198">
        <f>BK147</f>
        <v>0</v>
      </c>
      <c r="K147" s="194"/>
      <c r="L147" s="199"/>
      <c r="M147" s="200"/>
      <c r="N147" s="201"/>
      <c r="O147" s="201"/>
      <c r="P147" s="202">
        <f>P148+P295</f>
        <v>0</v>
      </c>
      <c r="Q147" s="201"/>
      <c r="R147" s="202">
        <f>R148+R295</f>
        <v>622.32807718000004</v>
      </c>
      <c r="S147" s="201"/>
      <c r="T147" s="203">
        <f>T148+T295</f>
        <v>305.24679999999995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4" t="s">
        <v>146</v>
      </c>
      <c r="AT147" s="205" t="s">
        <v>80</v>
      </c>
      <c r="AU147" s="205" t="s">
        <v>81</v>
      </c>
      <c r="AY147" s="204" t="s">
        <v>127</v>
      </c>
      <c r="BK147" s="206">
        <f>BK148+BK295</f>
        <v>0</v>
      </c>
    </row>
    <row r="148" s="12" customFormat="1" ht="22.8" customHeight="1">
      <c r="A148" s="12"/>
      <c r="B148" s="193"/>
      <c r="C148" s="194"/>
      <c r="D148" s="195" t="s">
        <v>80</v>
      </c>
      <c r="E148" s="207" t="s">
        <v>232</v>
      </c>
      <c r="F148" s="207" t="s">
        <v>233</v>
      </c>
      <c r="G148" s="194"/>
      <c r="H148" s="194"/>
      <c r="I148" s="197"/>
      <c r="J148" s="208">
        <f>BK148</f>
        <v>0</v>
      </c>
      <c r="K148" s="194"/>
      <c r="L148" s="199"/>
      <c r="M148" s="200"/>
      <c r="N148" s="201"/>
      <c r="O148" s="201"/>
      <c r="P148" s="202">
        <f>SUM(P149:P294)</f>
        <v>0</v>
      </c>
      <c r="Q148" s="201"/>
      <c r="R148" s="202">
        <f>SUM(R149:R294)</f>
        <v>0</v>
      </c>
      <c r="S148" s="201"/>
      <c r="T148" s="203">
        <f>SUM(T149:T294)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4" t="s">
        <v>146</v>
      </c>
      <c r="AT148" s="205" t="s">
        <v>80</v>
      </c>
      <c r="AU148" s="205" t="s">
        <v>88</v>
      </c>
      <c r="AY148" s="204" t="s">
        <v>127</v>
      </c>
      <c r="BK148" s="206">
        <f>SUM(BK149:BK294)</f>
        <v>0</v>
      </c>
    </row>
    <row r="149" s="2" customFormat="1" ht="16.5" customHeight="1">
      <c r="A149" s="41"/>
      <c r="B149" s="42"/>
      <c r="C149" s="209" t="s">
        <v>234</v>
      </c>
      <c r="D149" s="209" t="s">
        <v>129</v>
      </c>
      <c r="E149" s="210" t="s">
        <v>235</v>
      </c>
      <c r="F149" s="211" t="s">
        <v>236</v>
      </c>
      <c r="G149" s="212" t="s">
        <v>142</v>
      </c>
      <c r="H149" s="213">
        <v>1</v>
      </c>
      <c r="I149" s="214"/>
      <c r="J149" s="215">
        <f>ROUND(I149*H149,2)</f>
        <v>0</v>
      </c>
      <c r="K149" s="211" t="s">
        <v>133</v>
      </c>
      <c r="L149" s="47"/>
      <c r="M149" s="216" t="s">
        <v>79</v>
      </c>
      <c r="N149" s="217" t="s">
        <v>51</v>
      </c>
      <c r="O149" s="87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0" t="s">
        <v>237</v>
      </c>
      <c r="AT149" s="220" t="s">
        <v>129</v>
      </c>
      <c r="AU149" s="220" t="s">
        <v>90</v>
      </c>
      <c r="AY149" s="19" t="s">
        <v>127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9" t="s">
        <v>88</v>
      </c>
      <c r="BK149" s="221">
        <f>ROUND(I149*H149,2)</f>
        <v>0</v>
      </c>
      <c r="BL149" s="19" t="s">
        <v>237</v>
      </c>
      <c r="BM149" s="220" t="s">
        <v>238</v>
      </c>
    </row>
    <row r="150" s="2" customFormat="1">
      <c r="A150" s="41"/>
      <c r="B150" s="42"/>
      <c r="C150" s="43"/>
      <c r="D150" s="222" t="s">
        <v>136</v>
      </c>
      <c r="E150" s="43"/>
      <c r="F150" s="223" t="s">
        <v>239</v>
      </c>
      <c r="G150" s="43"/>
      <c r="H150" s="43"/>
      <c r="I150" s="224"/>
      <c r="J150" s="43"/>
      <c r="K150" s="43"/>
      <c r="L150" s="47"/>
      <c r="M150" s="225"/>
      <c r="N150" s="226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19" t="s">
        <v>136</v>
      </c>
      <c r="AU150" s="19" t="s">
        <v>90</v>
      </c>
    </row>
    <row r="151" s="2" customFormat="1">
      <c r="A151" s="41"/>
      <c r="B151" s="42"/>
      <c r="C151" s="43"/>
      <c r="D151" s="227" t="s">
        <v>138</v>
      </c>
      <c r="E151" s="43"/>
      <c r="F151" s="228" t="s">
        <v>240</v>
      </c>
      <c r="G151" s="43"/>
      <c r="H151" s="43"/>
      <c r="I151" s="224"/>
      <c r="J151" s="43"/>
      <c r="K151" s="43"/>
      <c r="L151" s="47"/>
      <c r="M151" s="225"/>
      <c r="N151" s="226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19" t="s">
        <v>138</v>
      </c>
      <c r="AU151" s="19" t="s">
        <v>90</v>
      </c>
    </row>
    <row r="152" s="2" customFormat="1" ht="16.5" customHeight="1">
      <c r="A152" s="41"/>
      <c r="B152" s="42"/>
      <c r="C152" s="209" t="s">
        <v>241</v>
      </c>
      <c r="D152" s="209" t="s">
        <v>129</v>
      </c>
      <c r="E152" s="210" t="s">
        <v>242</v>
      </c>
      <c r="F152" s="211" t="s">
        <v>243</v>
      </c>
      <c r="G152" s="212" t="s">
        <v>142</v>
      </c>
      <c r="H152" s="213">
        <v>36</v>
      </c>
      <c r="I152" s="214"/>
      <c r="J152" s="215">
        <f>ROUND(I152*H152,2)</f>
        <v>0</v>
      </c>
      <c r="K152" s="211" t="s">
        <v>133</v>
      </c>
      <c r="L152" s="47"/>
      <c r="M152" s="216" t="s">
        <v>79</v>
      </c>
      <c r="N152" s="217" t="s">
        <v>51</v>
      </c>
      <c r="O152" s="87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0" t="s">
        <v>237</v>
      </c>
      <c r="AT152" s="220" t="s">
        <v>129</v>
      </c>
      <c r="AU152" s="220" t="s">
        <v>90</v>
      </c>
      <c r="AY152" s="19" t="s">
        <v>127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19" t="s">
        <v>88</v>
      </c>
      <c r="BK152" s="221">
        <f>ROUND(I152*H152,2)</f>
        <v>0</v>
      </c>
      <c r="BL152" s="19" t="s">
        <v>237</v>
      </c>
      <c r="BM152" s="220" t="s">
        <v>244</v>
      </c>
    </row>
    <row r="153" s="2" customFormat="1">
      <c r="A153" s="41"/>
      <c r="B153" s="42"/>
      <c r="C153" s="43"/>
      <c r="D153" s="222" t="s">
        <v>136</v>
      </c>
      <c r="E153" s="43"/>
      <c r="F153" s="223" t="s">
        <v>245</v>
      </c>
      <c r="G153" s="43"/>
      <c r="H153" s="43"/>
      <c r="I153" s="224"/>
      <c r="J153" s="43"/>
      <c r="K153" s="43"/>
      <c r="L153" s="47"/>
      <c r="M153" s="225"/>
      <c r="N153" s="226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19" t="s">
        <v>136</v>
      </c>
      <c r="AU153" s="19" t="s">
        <v>90</v>
      </c>
    </row>
    <row r="154" s="2" customFormat="1">
      <c r="A154" s="41"/>
      <c r="B154" s="42"/>
      <c r="C154" s="43"/>
      <c r="D154" s="227" t="s">
        <v>138</v>
      </c>
      <c r="E154" s="43"/>
      <c r="F154" s="228" t="s">
        <v>246</v>
      </c>
      <c r="G154" s="43"/>
      <c r="H154" s="43"/>
      <c r="I154" s="224"/>
      <c r="J154" s="43"/>
      <c r="K154" s="43"/>
      <c r="L154" s="47"/>
      <c r="M154" s="225"/>
      <c r="N154" s="226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19" t="s">
        <v>138</v>
      </c>
      <c r="AU154" s="19" t="s">
        <v>90</v>
      </c>
    </row>
    <row r="155" s="13" customFormat="1">
      <c r="A155" s="13"/>
      <c r="B155" s="229"/>
      <c r="C155" s="230"/>
      <c r="D155" s="227" t="s">
        <v>162</v>
      </c>
      <c r="E155" s="231" t="s">
        <v>79</v>
      </c>
      <c r="F155" s="232" t="s">
        <v>247</v>
      </c>
      <c r="G155" s="230"/>
      <c r="H155" s="233">
        <v>36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162</v>
      </c>
      <c r="AU155" s="239" t="s">
        <v>90</v>
      </c>
      <c r="AV155" s="13" t="s">
        <v>90</v>
      </c>
      <c r="AW155" s="13" t="s">
        <v>42</v>
      </c>
      <c r="AX155" s="13" t="s">
        <v>88</v>
      </c>
      <c r="AY155" s="239" t="s">
        <v>127</v>
      </c>
    </row>
    <row r="156" s="2" customFormat="1" ht="24.15" customHeight="1">
      <c r="A156" s="41"/>
      <c r="B156" s="42"/>
      <c r="C156" s="209" t="s">
        <v>248</v>
      </c>
      <c r="D156" s="209" t="s">
        <v>129</v>
      </c>
      <c r="E156" s="210" t="s">
        <v>249</v>
      </c>
      <c r="F156" s="211" t="s">
        <v>250</v>
      </c>
      <c r="G156" s="212" t="s">
        <v>193</v>
      </c>
      <c r="H156" s="213">
        <v>935</v>
      </c>
      <c r="I156" s="214"/>
      <c r="J156" s="215">
        <f>ROUND(I156*H156,2)</f>
        <v>0</v>
      </c>
      <c r="K156" s="211" t="s">
        <v>133</v>
      </c>
      <c r="L156" s="47"/>
      <c r="M156" s="216" t="s">
        <v>79</v>
      </c>
      <c r="N156" s="217" t="s">
        <v>51</v>
      </c>
      <c r="O156" s="87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0" t="s">
        <v>237</v>
      </c>
      <c r="AT156" s="220" t="s">
        <v>129</v>
      </c>
      <c r="AU156" s="220" t="s">
        <v>90</v>
      </c>
      <c r="AY156" s="19" t="s">
        <v>127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19" t="s">
        <v>88</v>
      </c>
      <c r="BK156" s="221">
        <f>ROUND(I156*H156,2)</f>
        <v>0</v>
      </c>
      <c r="BL156" s="19" t="s">
        <v>237</v>
      </c>
      <c r="BM156" s="220" t="s">
        <v>251</v>
      </c>
    </row>
    <row r="157" s="2" customFormat="1">
      <c r="A157" s="41"/>
      <c r="B157" s="42"/>
      <c r="C157" s="43"/>
      <c r="D157" s="222" t="s">
        <v>136</v>
      </c>
      <c r="E157" s="43"/>
      <c r="F157" s="223" t="s">
        <v>252</v>
      </c>
      <c r="G157" s="43"/>
      <c r="H157" s="43"/>
      <c r="I157" s="224"/>
      <c r="J157" s="43"/>
      <c r="K157" s="43"/>
      <c r="L157" s="47"/>
      <c r="M157" s="225"/>
      <c r="N157" s="226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19" t="s">
        <v>136</v>
      </c>
      <c r="AU157" s="19" t="s">
        <v>90</v>
      </c>
    </row>
    <row r="158" s="2" customFormat="1">
      <c r="A158" s="41"/>
      <c r="B158" s="42"/>
      <c r="C158" s="43"/>
      <c r="D158" s="227" t="s">
        <v>138</v>
      </c>
      <c r="E158" s="43"/>
      <c r="F158" s="228" t="s">
        <v>253</v>
      </c>
      <c r="G158" s="43"/>
      <c r="H158" s="43"/>
      <c r="I158" s="224"/>
      <c r="J158" s="43"/>
      <c r="K158" s="43"/>
      <c r="L158" s="47"/>
      <c r="M158" s="225"/>
      <c r="N158" s="226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19" t="s">
        <v>138</v>
      </c>
      <c r="AU158" s="19" t="s">
        <v>90</v>
      </c>
    </row>
    <row r="159" s="2" customFormat="1" ht="24.15" customHeight="1">
      <c r="A159" s="41"/>
      <c r="B159" s="42"/>
      <c r="C159" s="209" t="s">
        <v>254</v>
      </c>
      <c r="D159" s="209" t="s">
        <v>129</v>
      </c>
      <c r="E159" s="210" t="s">
        <v>255</v>
      </c>
      <c r="F159" s="211" t="s">
        <v>256</v>
      </c>
      <c r="G159" s="212" t="s">
        <v>142</v>
      </c>
      <c r="H159" s="213">
        <v>122</v>
      </c>
      <c r="I159" s="214"/>
      <c r="J159" s="215">
        <f>ROUND(I159*H159,2)</f>
        <v>0</v>
      </c>
      <c r="K159" s="211" t="s">
        <v>133</v>
      </c>
      <c r="L159" s="47"/>
      <c r="M159" s="216" t="s">
        <v>79</v>
      </c>
      <c r="N159" s="217" t="s">
        <v>51</v>
      </c>
      <c r="O159" s="87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0" t="s">
        <v>237</v>
      </c>
      <c r="AT159" s="220" t="s">
        <v>129</v>
      </c>
      <c r="AU159" s="220" t="s">
        <v>90</v>
      </c>
      <c r="AY159" s="19" t="s">
        <v>127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19" t="s">
        <v>88</v>
      </c>
      <c r="BK159" s="221">
        <f>ROUND(I159*H159,2)</f>
        <v>0</v>
      </c>
      <c r="BL159" s="19" t="s">
        <v>237</v>
      </c>
      <c r="BM159" s="220" t="s">
        <v>257</v>
      </c>
    </row>
    <row r="160" s="2" customFormat="1">
      <c r="A160" s="41"/>
      <c r="B160" s="42"/>
      <c r="C160" s="43"/>
      <c r="D160" s="222" t="s">
        <v>136</v>
      </c>
      <c r="E160" s="43"/>
      <c r="F160" s="223" t="s">
        <v>258</v>
      </c>
      <c r="G160" s="43"/>
      <c r="H160" s="43"/>
      <c r="I160" s="224"/>
      <c r="J160" s="43"/>
      <c r="K160" s="43"/>
      <c r="L160" s="47"/>
      <c r="M160" s="225"/>
      <c r="N160" s="226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19" t="s">
        <v>136</v>
      </c>
      <c r="AU160" s="19" t="s">
        <v>90</v>
      </c>
    </row>
    <row r="161" s="2" customFormat="1">
      <c r="A161" s="41"/>
      <c r="B161" s="42"/>
      <c r="C161" s="43"/>
      <c r="D161" s="227" t="s">
        <v>138</v>
      </c>
      <c r="E161" s="43"/>
      <c r="F161" s="228" t="s">
        <v>259</v>
      </c>
      <c r="G161" s="43"/>
      <c r="H161" s="43"/>
      <c r="I161" s="224"/>
      <c r="J161" s="43"/>
      <c r="K161" s="43"/>
      <c r="L161" s="47"/>
      <c r="M161" s="225"/>
      <c r="N161" s="226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19" t="s">
        <v>138</v>
      </c>
      <c r="AU161" s="19" t="s">
        <v>90</v>
      </c>
    </row>
    <row r="162" s="13" customFormat="1">
      <c r="A162" s="13"/>
      <c r="B162" s="229"/>
      <c r="C162" s="230"/>
      <c r="D162" s="227" t="s">
        <v>162</v>
      </c>
      <c r="E162" s="231" t="s">
        <v>79</v>
      </c>
      <c r="F162" s="232" t="s">
        <v>260</v>
      </c>
      <c r="G162" s="230"/>
      <c r="H162" s="233">
        <v>122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162</v>
      </c>
      <c r="AU162" s="239" t="s">
        <v>90</v>
      </c>
      <c r="AV162" s="13" t="s">
        <v>90</v>
      </c>
      <c r="AW162" s="13" t="s">
        <v>42</v>
      </c>
      <c r="AX162" s="13" t="s">
        <v>88</v>
      </c>
      <c r="AY162" s="239" t="s">
        <v>127</v>
      </c>
    </row>
    <row r="163" s="2" customFormat="1" ht="16.5" customHeight="1">
      <c r="A163" s="41"/>
      <c r="B163" s="42"/>
      <c r="C163" s="209" t="s">
        <v>261</v>
      </c>
      <c r="D163" s="209" t="s">
        <v>129</v>
      </c>
      <c r="E163" s="210" t="s">
        <v>262</v>
      </c>
      <c r="F163" s="211" t="s">
        <v>263</v>
      </c>
      <c r="G163" s="212" t="s">
        <v>142</v>
      </c>
      <c r="H163" s="213">
        <v>70</v>
      </c>
      <c r="I163" s="214"/>
      <c r="J163" s="215">
        <f>ROUND(I163*H163,2)</f>
        <v>0</v>
      </c>
      <c r="K163" s="211" t="s">
        <v>133</v>
      </c>
      <c r="L163" s="47"/>
      <c r="M163" s="216" t="s">
        <v>79</v>
      </c>
      <c r="N163" s="217" t="s">
        <v>51</v>
      </c>
      <c r="O163" s="87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0" t="s">
        <v>237</v>
      </c>
      <c r="AT163" s="220" t="s">
        <v>129</v>
      </c>
      <c r="AU163" s="220" t="s">
        <v>90</v>
      </c>
      <c r="AY163" s="19" t="s">
        <v>127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19" t="s">
        <v>88</v>
      </c>
      <c r="BK163" s="221">
        <f>ROUND(I163*H163,2)</f>
        <v>0</v>
      </c>
      <c r="BL163" s="19" t="s">
        <v>237</v>
      </c>
      <c r="BM163" s="220" t="s">
        <v>264</v>
      </c>
    </row>
    <row r="164" s="2" customFormat="1">
      <c r="A164" s="41"/>
      <c r="B164" s="42"/>
      <c r="C164" s="43"/>
      <c r="D164" s="222" t="s">
        <v>136</v>
      </c>
      <c r="E164" s="43"/>
      <c r="F164" s="223" t="s">
        <v>265</v>
      </c>
      <c r="G164" s="43"/>
      <c r="H164" s="43"/>
      <c r="I164" s="224"/>
      <c r="J164" s="43"/>
      <c r="K164" s="43"/>
      <c r="L164" s="47"/>
      <c r="M164" s="225"/>
      <c r="N164" s="226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19" t="s">
        <v>136</v>
      </c>
      <c r="AU164" s="19" t="s">
        <v>90</v>
      </c>
    </row>
    <row r="165" s="2" customFormat="1">
      <c r="A165" s="41"/>
      <c r="B165" s="42"/>
      <c r="C165" s="43"/>
      <c r="D165" s="227" t="s">
        <v>138</v>
      </c>
      <c r="E165" s="43"/>
      <c r="F165" s="228" t="s">
        <v>266</v>
      </c>
      <c r="G165" s="43"/>
      <c r="H165" s="43"/>
      <c r="I165" s="224"/>
      <c r="J165" s="43"/>
      <c r="K165" s="43"/>
      <c r="L165" s="47"/>
      <c r="M165" s="225"/>
      <c r="N165" s="226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19" t="s">
        <v>138</v>
      </c>
      <c r="AU165" s="19" t="s">
        <v>90</v>
      </c>
    </row>
    <row r="166" s="2" customFormat="1" ht="24.15" customHeight="1">
      <c r="A166" s="41"/>
      <c r="B166" s="42"/>
      <c r="C166" s="209" t="s">
        <v>267</v>
      </c>
      <c r="D166" s="209" t="s">
        <v>129</v>
      </c>
      <c r="E166" s="210" t="s">
        <v>268</v>
      </c>
      <c r="F166" s="211" t="s">
        <v>269</v>
      </c>
      <c r="G166" s="212" t="s">
        <v>193</v>
      </c>
      <c r="H166" s="213">
        <v>35</v>
      </c>
      <c r="I166" s="214"/>
      <c r="J166" s="215">
        <f>ROUND(I166*H166,2)</f>
        <v>0</v>
      </c>
      <c r="K166" s="211" t="s">
        <v>133</v>
      </c>
      <c r="L166" s="47"/>
      <c r="M166" s="216" t="s">
        <v>79</v>
      </c>
      <c r="N166" s="217" t="s">
        <v>51</v>
      </c>
      <c r="O166" s="87"/>
      <c r="P166" s="218">
        <f>O166*H166</f>
        <v>0</v>
      </c>
      <c r="Q166" s="218">
        <v>0</v>
      </c>
      <c r="R166" s="218">
        <f>Q166*H166</f>
        <v>0</v>
      </c>
      <c r="S166" s="218">
        <v>0</v>
      </c>
      <c r="T166" s="219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0" t="s">
        <v>237</v>
      </c>
      <c r="AT166" s="220" t="s">
        <v>129</v>
      </c>
      <c r="AU166" s="220" t="s">
        <v>90</v>
      </c>
      <c r="AY166" s="19" t="s">
        <v>127</v>
      </c>
      <c r="BE166" s="221">
        <f>IF(N166="základní",J166,0)</f>
        <v>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19" t="s">
        <v>88</v>
      </c>
      <c r="BK166" s="221">
        <f>ROUND(I166*H166,2)</f>
        <v>0</v>
      </c>
      <c r="BL166" s="19" t="s">
        <v>237</v>
      </c>
      <c r="BM166" s="220" t="s">
        <v>270</v>
      </c>
    </row>
    <row r="167" s="2" customFormat="1">
      <c r="A167" s="41"/>
      <c r="B167" s="42"/>
      <c r="C167" s="43"/>
      <c r="D167" s="222" t="s">
        <v>136</v>
      </c>
      <c r="E167" s="43"/>
      <c r="F167" s="223" t="s">
        <v>271</v>
      </c>
      <c r="G167" s="43"/>
      <c r="H167" s="43"/>
      <c r="I167" s="224"/>
      <c r="J167" s="43"/>
      <c r="K167" s="43"/>
      <c r="L167" s="47"/>
      <c r="M167" s="225"/>
      <c r="N167" s="226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19" t="s">
        <v>136</v>
      </c>
      <c r="AU167" s="19" t="s">
        <v>90</v>
      </c>
    </row>
    <row r="168" s="2" customFormat="1">
      <c r="A168" s="41"/>
      <c r="B168" s="42"/>
      <c r="C168" s="43"/>
      <c r="D168" s="227" t="s">
        <v>138</v>
      </c>
      <c r="E168" s="43"/>
      <c r="F168" s="228" t="s">
        <v>272</v>
      </c>
      <c r="G168" s="43"/>
      <c r="H168" s="43"/>
      <c r="I168" s="224"/>
      <c r="J168" s="43"/>
      <c r="K168" s="43"/>
      <c r="L168" s="47"/>
      <c r="M168" s="225"/>
      <c r="N168" s="226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19" t="s">
        <v>138</v>
      </c>
      <c r="AU168" s="19" t="s">
        <v>90</v>
      </c>
    </row>
    <row r="169" s="13" customFormat="1">
      <c r="A169" s="13"/>
      <c r="B169" s="229"/>
      <c r="C169" s="230"/>
      <c r="D169" s="227" t="s">
        <v>162</v>
      </c>
      <c r="E169" s="231" t="s">
        <v>79</v>
      </c>
      <c r="F169" s="232" t="s">
        <v>273</v>
      </c>
      <c r="G169" s="230"/>
      <c r="H169" s="233">
        <v>35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162</v>
      </c>
      <c r="AU169" s="239" t="s">
        <v>90</v>
      </c>
      <c r="AV169" s="13" t="s">
        <v>90</v>
      </c>
      <c r="AW169" s="13" t="s">
        <v>42</v>
      </c>
      <c r="AX169" s="13" t="s">
        <v>88</v>
      </c>
      <c r="AY169" s="239" t="s">
        <v>127</v>
      </c>
    </row>
    <row r="170" s="2" customFormat="1" ht="24.15" customHeight="1">
      <c r="A170" s="41"/>
      <c r="B170" s="42"/>
      <c r="C170" s="209" t="s">
        <v>7</v>
      </c>
      <c r="D170" s="209" t="s">
        <v>129</v>
      </c>
      <c r="E170" s="210" t="s">
        <v>274</v>
      </c>
      <c r="F170" s="211" t="s">
        <v>275</v>
      </c>
      <c r="G170" s="212" t="s">
        <v>193</v>
      </c>
      <c r="H170" s="213">
        <v>140</v>
      </c>
      <c r="I170" s="214"/>
      <c r="J170" s="215">
        <f>ROUND(I170*H170,2)</f>
        <v>0</v>
      </c>
      <c r="K170" s="211" t="s">
        <v>133</v>
      </c>
      <c r="L170" s="47"/>
      <c r="M170" s="216" t="s">
        <v>79</v>
      </c>
      <c r="N170" s="217" t="s">
        <v>51</v>
      </c>
      <c r="O170" s="87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0" t="s">
        <v>237</v>
      </c>
      <c r="AT170" s="220" t="s">
        <v>129</v>
      </c>
      <c r="AU170" s="220" t="s">
        <v>90</v>
      </c>
      <c r="AY170" s="19" t="s">
        <v>127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19" t="s">
        <v>88</v>
      </c>
      <c r="BK170" s="221">
        <f>ROUND(I170*H170,2)</f>
        <v>0</v>
      </c>
      <c r="BL170" s="19" t="s">
        <v>237</v>
      </c>
      <c r="BM170" s="220" t="s">
        <v>276</v>
      </c>
    </row>
    <row r="171" s="2" customFormat="1">
      <c r="A171" s="41"/>
      <c r="B171" s="42"/>
      <c r="C171" s="43"/>
      <c r="D171" s="222" t="s">
        <v>136</v>
      </c>
      <c r="E171" s="43"/>
      <c r="F171" s="223" t="s">
        <v>277</v>
      </c>
      <c r="G171" s="43"/>
      <c r="H171" s="43"/>
      <c r="I171" s="224"/>
      <c r="J171" s="43"/>
      <c r="K171" s="43"/>
      <c r="L171" s="47"/>
      <c r="M171" s="225"/>
      <c r="N171" s="226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19" t="s">
        <v>136</v>
      </c>
      <c r="AU171" s="19" t="s">
        <v>90</v>
      </c>
    </row>
    <row r="172" s="2" customFormat="1">
      <c r="A172" s="41"/>
      <c r="B172" s="42"/>
      <c r="C172" s="43"/>
      <c r="D172" s="227" t="s">
        <v>138</v>
      </c>
      <c r="E172" s="43"/>
      <c r="F172" s="228" t="s">
        <v>278</v>
      </c>
      <c r="G172" s="43"/>
      <c r="H172" s="43"/>
      <c r="I172" s="224"/>
      <c r="J172" s="43"/>
      <c r="K172" s="43"/>
      <c r="L172" s="47"/>
      <c r="M172" s="225"/>
      <c r="N172" s="226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19" t="s">
        <v>138</v>
      </c>
      <c r="AU172" s="19" t="s">
        <v>90</v>
      </c>
    </row>
    <row r="173" s="13" customFormat="1">
      <c r="A173" s="13"/>
      <c r="B173" s="229"/>
      <c r="C173" s="230"/>
      <c r="D173" s="227" t="s">
        <v>162</v>
      </c>
      <c r="E173" s="231" t="s">
        <v>79</v>
      </c>
      <c r="F173" s="232" t="s">
        <v>279</v>
      </c>
      <c r="G173" s="230"/>
      <c r="H173" s="233">
        <v>140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162</v>
      </c>
      <c r="AU173" s="239" t="s">
        <v>90</v>
      </c>
      <c r="AV173" s="13" t="s">
        <v>90</v>
      </c>
      <c r="AW173" s="13" t="s">
        <v>42</v>
      </c>
      <c r="AX173" s="13" t="s">
        <v>88</v>
      </c>
      <c r="AY173" s="239" t="s">
        <v>127</v>
      </c>
    </row>
    <row r="174" s="2" customFormat="1" ht="24.15" customHeight="1">
      <c r="A174" s="41"/>
      <c r="B174" s="42"/>
      <c r="C174" s="209" t="s">
        <v>280</v>
      </c>
      <c r="D174" s="209" t="s">
        <v>129</v>
      </c>
      <c r="E174" s="210" t="s">
        <v>281</v>
      </c>
      <c r="F174" s="211" t="s">
        <v>282</v>
      </c>
      <c r="G174" s="212" t="s">
        <v>203</v>
      </c>
      <c r="H174" s="213">
        <v>1.133</v>
      </c>
      <c r="I174" s="214"/>
      <c r="J174" s="215">
        <f>ROUND(I174*H174,2)</f>
        <v>0</v>
      </c>
      <c r="K174" s="211" t="s">
        <v>79</v>
      </c>
      <c r="L174" s="47"/>
      <c r="M174" s="216" t="s">
        <v>79</v>
      </c>
      <c r="N174" s="217" t="s">
        <v>51</v>
      </c>
      <c r="O174" s="87"/>
      <c r="P174" s="218">
        <f>O174*H174</f>
        <v>0</v>
      </c>
      <c r="Q174" s="218">
        <v>0</v>
      </c>
      <c r="R174" s="218">
        <f>Q174*H174</f>
        <v>0</v>
      </c>
      <c r="S174" s="218">
        <v>0</v>
      </c>
      <c r="T174" s="219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0" t="s">
        <v>237</v>
      </c>
      <c r="AT174" s="220" t="s">
        <v>129</v>
      </c>
      <c r="AU174" s="220" t="s">
        <v>90</v>
      </c>
      <c r="AY174" s="19" t="s">
        <v>127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19" t="s">
        <v>88</v>
      </c>
      <c r="BK174" s="221">
        <f>ROUND(I174*H174,2)</f>
        <v>0</v>
      </c>
      <c r="BL174" s="19" t="s">
        <v>237</v>
      </c>
      <c r="BM174" s="220" t="s">
        <v>283</v>
      </c>
    </row>
    <row r="175" s="2" customFormat="1">
      <c r="A175" s="41"/>
      <c r="B175" s="42"/>
      <c r="C175" s="43"/>
      <c r="D175" s="227" t="s">
        <v>138</v>
      </c>
      <c r="E175" s="43"/>
      <c r="F175" s="228" t="s">
        <v>284</v>
      </c>
      <c r="G175" s="43"/>
      <c r="H175" s="43"/>
      <c r="I175" s="224"/>
      <c r="J175" s="43"/>
      <c r="K175" s="43"/>
      <c r="L175" s="47"/>
      <c r="M175" s="225"/>
      <c r="N175" s="226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19" t="s">
        <v>138</v>
      </c>
      <c r="AU175" s="19" t="s">
        <v>90</v>
      </c>
    </row>
    <row r="176" s="13" customFormat="1">
      <c r="A176" s="13"/>
      <c r="B176" s="229"/>
      <c r="C176" s="230"/>
      <c r="D176" s="227" t="s">
        <v>162</v>
      </c>
      <c r="E176" s="231" t="s">
        <v>79</v>
      </c>
      <c r="F176" s="232" t="s">
        <v>285</v>
      </c>
      <c r="G176" s="230"/>
      <c r="H176" s="233">
        <v>1.133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162</v>
      </c>
      <c r="AU176" s="239" t="s">
        <v>90</v>
      </c>
      <c r="AV176" s="13" t="s">
        <v>90</v>
      </c>
      <c r="AW176" s="13" t="s">
        <v>42</v>
      </c>
      <c r="AX176" s="13" t="s">
        <v>88</v>
      </c>
      <c r="AY176" s="239" t="s">
        <v>127</v>
      </c>
    </row>
    <row r="177" s="2" customFormat="1" ht="16.5" customHeight="1">
      <c r="A177" s="41"/>
      <c r="B177" s="42"/>
      <c r="C177" s="209" t="s">
        <v>286</v>
      </c>
      <c r="D177" s="209" t="s">
        <v>129</v>
      </c>
      <c r="E177" s="210" t="s">
        <v>287</v>
      </c>
      <c r="F177" s="211" t="s">
        <v>288</v>
      </c>
      <c r="G177" s="212" t="s">
        <v>142</v>
      </c>
      <c r="H177" s="213">
        <v>1</v>
      </c>
      <c r="I177" s="214"/>
      <c r="J177" s="215">
        <f>ROUND(I177*H177,2)</f>
        <v>0</v>
      </c>
      <c r="K177" s="211" t="s">
        <v>133</v>
      </c>
      <c r="L177" s="47"/>
      <c r="M177" s="216" t="s">
        <v>79</v>
      </c>
      <c r="N177" s="217" t="s">
        <v>51</v>
      </c>
      <c r="O177" s="87"/>
      <c r="P177" s="218">
        <f>O177*H177</f>
        <v>0</v>
      </c>
      <c r="Q177" s="218">
        <v>0</v>
      </c>
      <c r="R177" s="218">
        <f>Q177*H177</f>
        <v>0</v>
      </c>
      <c r="S177" s="218">
        <v>0</v>
      </c>
      <c r="T177" s="219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0" t="s">
        <v>237</v>
      </c>
      <c r="AT177" s="220" t="s">
        <v>129</v>
      </c>
      <c r="AU177" s="220" t="s">
        <v>90</v>
      </c>
      <c r="AY177" s="19" t="s">
        <v>127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19" t="s">
        <v>88</v>
      </c>
      <c r="BK177" s="221">
        <f>ROUND(I177*H177,2)</f>
        <v>0</v>
      </c>
      <c r="BL177" s="19" t="s">
        <v>237</v>
      </c>
      <c r="BM177" s="220" t="s">
        <v>289</v>
      </c>
    </row>
    <row r="178" s="2" customFormat="1">
      <c r="A178" s="41"/>
      <c r="B178" s="42"/>
      <c r="C178" s="43"/>
      <c r="D178" s="222" t="s">
        <v>136</v>
      </c>
      <c r="E178" s="43"/>
      <c r="F178" s="223" t="s">
        <v>290</v>
      </c>
      <c r="G178" s="43"/>
      <c r="H178" s="43"/>
      <c r="I178" s="224"/>
      <c r="J178" s="43"/>
      <c r="K178" s="43"/>
      <c r="L178" s="47"/>
      <c r="M178" s="225"/>
      <c r="N178" s="226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19" t="s">
        <v>136</v>
      </c>
      <c r="AU178" s="19" t="s">
        <v>90</v>
      </c>
    </row>
    <row r="179" s="2" customFormat="1">
      <c r="A179" s="41"/>
      <c r="B179" s="42"/>
      <c r="C179" s="43"/>
      <c r="D179" s="227" t="s">
        <v>138</v>
      </c>
      <c r="E179" s="43"/>
      <c r="F179" s="228" t="s">
        <v>291</v>
      </c>
      <c r="G179" s="43"/>
      <c r="H179" s="43"/>
      <c r="I179" s="224"/>
      <c r="J179" s="43"/>
      <c r="K179" s="43"/>
      <c r="L179" s="47"/>
      <c r="M179" s="225"/>
      <c r="N179" s="226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19" t="s">
        <v>138</v>
      </c>
      <c r="AU179" s="19" t="s">
        <v>90</v>
      </c>
    </row>
    <row r="180" s="2" customFormat="1" ht="16.5" customHeight="1">
      <c r="A180" s="41"/>
      <c r="B180" s="42"/>
      <c r="C180" s="209" t="s">
        <v>292</v>
      </c>
      <c r="D180" s="209" t="s">
        <v>129</v>
      </c>
      <c r="E180" s="210" t="s">
        <v>293</v>
      </c>
      <c r="F180" s="211" t="s">
        <v>294</v>
      </c>
      <c r="G180" s="212" t="s">
        <v>142</v>
      </c>
      <c r="H180" s="213">
        <v>36</v>
      </c>
      <c r="I180" s="214"/>
      <c r="J180" s="215">
        <f>ROUND(I180*H180,2)</f>
        <v>0</v>
      </c>
      <c r="K180" s="211" t="s">
        <v>133</v>
      </c>
      <c r="L180" s="47"/>
      <c r="M180" s="216" t="s">
        <v>79</v>
      </c>
      <c r="N180" s="217" t="s">
        <v>51</v>
      </c>
      <c r="O180" s="87"/>
      <c r="P180" s="218">
        <f>O180*H180</f>
        <v>0</v>
      </c>
      <c r="Q180" s="218">
        <v>0</v>
      </c>
      <c r="R180" s="218">
        <f>Q180*H180</f>
        <v>0</v>
      </c>
      <c r="S180" s="218">
        <v>0</v>
      </c>
      <c r="T180" s="219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0" t="s">
        <v>237</v>
      </c>
      <c r="AT180" s="220" t="s">
        <v>129</v>
      </c>
      <c r="AU180" s="220" t="s">
        <v>90</v>
      </c>
      <c r="AY180" s="19" t="s">
        <v>127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19" t="s">
        <v>88</v>
      </c>
      <c r="BK180" s="221">
        <f>ROUND(I180*H180,2)</f>
        <v>0</v>
      </c>
      <c r="BL180" s="19" t="s">
        <v>237</v>
      </c>
      <c r="BM180" s="220" t="s">
        <v>295</v>
      </c>
    </row>
    <row r="181" s="2" customFormat="1">
      <c r="A181" s="41"/>
      <c r="B181" s="42"/>
      <c r="C181" s="43"/>
      <c r="D181" s="222" t="s">
        <v>136</v>
      </c>
      <c r="E181" s="43"/>
      <c r="F181" s="223" t="s">
        <v>296</v>
      </c>
      <c r="G181" s="43"/>
      <c r="H181" s="43"/>
      <c r="I181" s="224"/>
      <c r="J181" s="43"/>
      <c r="K181" s="43"/>
      <c r="L181" s="47"/>
      <c r="M181" s="225"/>
      <c r="N181" s="226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19" t="s">
        <v>136</v>
      </c>
      <c r="AU181" s="19" t="s">
        <v>90</v>
      </c>
    </row>
    <row r="182" s="2" customFormat="1">
      <c r="A182" s="41"/>
      <c r="B182" s="42"/>
      <c r="C182" s="43"/>
      <c r="D182" s="227" t="s">
        <v>138</v>
      </c>
      <c r="E182" s="43"/>
      <c r="F182" s="228" t="s">
        <v>297</v>
      </c>
      <c r="G182" s="43"/>
      <c r="H182" s="43"/>
      <c r="I182" s="224"/>
      <c r="J182" s="43"/>
      <c r="K182" s="43"/>
      <c r="L182" s="47"/>
      <c r="M182" s="225"/>
      <c r="N182" s="226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19" t="s">
        <v>138</v>
      </c>
      <c r="AU182" s="19" t="s">
        <v>90</v>
      </c>
    </row>
    <row r="183" s="13" customFormat="1">
      <c r="A183" s="13"/>
      <c r="B183" s="229"/>
      <c r="C183" s="230"/>
      <c r="D183" s="227" t="s">
        <v>162</v>
      </c>
      <c r="E183" s="231" t="s">
        <v>79</v>
      </c>
      <c r="F183" s="232" t="s">
        <v>247</v>
      </c>
      <c r="G183" s="230"/>
      <c r="H183" s="233">
        <v>36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162</v>
      </c>
      <c r="AU183" s="239" t="s">
        <v>90</v>
      </c>
      <c r="AV183" s="13" t="s">
        <v>90</v>
      </c>
      <c r="AW183" s="13" t="s">
        <v>42</v>
      </c>
      <c r="AX183" s="13" t="s">
        <v>88</v>
      </c>
      <c r="AY183" s="239" t="s">
        <v>127</v>
      </c>
    </row>
    <row r="184" s="2" customFormat="1" ht="16.5" customHeight="1">
      <c r="A184" s="41"/>
      <c r="B184" s="42"/>
      <c r="C184" s="251" t="s">
        <v>298</v>
      </c>
      <c r="D184" s="251" t="s">
        <v>230</v>
      </c>
      <c r="E184" s="252" t="s">
        <v>299</v>
      </c>
      <c r="F184" s="253" t="s">
        <v>300</v>
      </c>
      <c r="G184" s="254" t="s">
        <v>142</v>
      </c>
      <c r="H184" s="255">
        <v>36</v>
      </c>
      <c r="I184" s="256"/>
      <c r="J184" s="257">
        <f>ROUND(I184*H184,2)</f>
        <v>0</v>
      </c>
      <c r="K184" s="253" t="s">
        <v>79</v>
      </c>
      <c r="L184" s="258"/>
      <c r="M184" s="259" t="s">
        <v>79</v>
      </c>
      <c r="N184" s="260" t="s">
        <v>51</v>
      </c>
      <c r="O184" s="87"/>
      <c r="P184" s="218">
        <f>O184*H184</f>
        <v>0</v>
      </c>
      <c r="Q184" s="218">
        <v>0</v>
      </c>
      <c r="R184" s="218">
        <f>Q184*H184</f>
        <v>0</v>
      </c>
      <c r="S184" s="218">
        <v>0</v>
      </c>
      <c r="T184" s="219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0" t="s">
        <v>301</v>
      </c>
      <c r="AT184" s="220" t="s">
        <v>230</v>
      </c>
      <c r="AU184" s="220" t="s">
        <v>90</v>
      </c>
      <c r="AY184" s="19" t="s">
        <v>127</v>
      </c>
      <c r="BE184" s="221">
        <f>IF(N184="základní",J184,0)</f>
        <v>0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19" t="s">
        <v>88</v>
      </c>
      <c r="BK184" s="221">
        <f>ROUND(I184*H184,2)</f>
        <v>0</v>
      </c>
      <c r="BL184" s="19" t="s">
        <v>301</v>
      </c>
      <c r="BM184" s="220" t="s">
        <v>302</v>
      </c>
    </row>
    <row r="185" s="2" customFormat="1">
      <c r="A185" s="41"/>
      <c r="B185" s="42"/>
      <c r="C185" s="43"/>
      <c r="D185" s="227" t="s">
        <v>138</v>
      </c>
      <c r="E185" s="43"/>
      <c r="F185" s="228" t="s">
        <v>303</v>
      </c>
      <c r="G185" s="43"/>
      <c r="H185" s="43"/>
      <c r="I185" s="224"/>
      <c r="J185" s="43"/>
      <c r="K185" s="43"/>
      <c r="L185" s="47"/>
      <c r="M185" s="225"/>
      <c r="N185" s="226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19" t="s">
        <v>138</v>
      </c>
      <c r="AU185" s="19" t="s">
        <v>90</v>
      </c>
    </row>
    <row r="186" s="2" customFormat="1" ht="16.5" customHeight="1">
      <c r="A186" s="41"/>
      <c r="B186" s="42"/>
      <c r="C186" s="209" t="s">
        <v>304</v>
      </c>
      <c r="D186" s="209" t="s">
        <v>129</v>
      </c>
      <c r="E186" s="210" t="s">
        <v>305</v>
      </c>
      <c r="F186" s="211" t="s">
        <v>306</v>
      </c>
      <c r="G186" s="212" t="s">
        <v>307</v>
      </c>
      <c r="H186" s="213">
        <v>68</v>
      </c>
      <c r="I186" s="214"/>
      <c r="J186" s="215">
        <f>ROUND(I186*H186,2)</f>
        <v>0</v>
      </c>
      <c r="K186" s="211" t="s">
        <v>79</v>
      </c>
      <c r="L186" s="47"/>
      <c r="M186" s="216" t="s">
        <v>79</v>
      </c>
      <c r="N186" s="217" t="s">
        <v>51</v>
      </c>
      <c r="O186" s="87"/>
      <c r="P186" s="218">
        <f>O186*H186</f>
        <v>0</v>
      </c>
      <c r="Q186" s="218">
        <v>0</v>
      </c>
      <c r="R186" s="218">
        <f>Q186*H186</f>
        <v>0</v>
      </c>
      <c r="S186" s="218">
        <v>0</v>
      </c>
      <c r="T186" s="219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0" t="s">
        <v>237</v>
      </c>
      <c r="AT186" s="220" t="s">
        <v>129</v>
      </c>
      <c r="AU186" s="220" t="s">
        <v>90</v>
      </c>
      <c r="AY186" s="19" t="s">
        <v>127</v>
      </c>
      <c r="BE186" s="221">
        <f>IF(N186="základní",J186,0)</f>
        <v>0</v>
      </c>
      <c r="BF186" s="221">
        <f>IF(N186="snížená",J186,0)</f>
        <v>0</v>
      </c>
      <c r="BG186" s="221">
        <f>IF(N186="zákl. přenesená",J186,0)</f>
        <v>0</v>
      </c>
      <c r="BH186" s="221">
        <f>IF(N186="sníž. přenesená",J186,0)</f>
        <v>0</v>
      </c>
      <c r="BI186" s="221">
        <f>IF(N186="nulová",J186,0)</f>
        <v>0</v>
      </c>
      <c r="BJ186" s="19" t="s">
        <v>88</v>
      </c>
      <c r="BK186" s="221">
        <f>ROUND(I186*H186,2)</f>
        <v>0</v>
      </c>
      <c r="BL186" s="19" t="s">
        <v>237</v>
      </c>
      <c r="BM186" s="220" t="s">
        <v>308</v>
      </c>
    </row>
    <row r="187" s="2" customFormat="1">
      <c r="A187" s="41"/>
      <c r="B187" s="42"/>
      <c r="C187" s="43"/>
      <c r="D187" s="227" t="s">
        <v>138</v>
      </c>
      <c r="E187" s="43"/>
      <c r="F187" s="228" t="s">
        <v>309</v>
      </c>
      <c r="G187" s="43"/>
      <c r="H187" s="43"/>
      <c r="I187" s="224"/>
      <c r="J187" s="43"/>
      <c r="K187" s="43"/>
      <c r="L187" s="47"/>
      <c r="M187" s="225"/>
      <c r="N187" s="226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19" t="s">
        <v>138</v>
      </c>
      <c r="AU187" s="19" t="s">
        <v>90</v>
      </c>
    </row>
    <row r="188" s="2" customFormat="1" ht="16.5" customHeight="1">
      <c r="A188" s="41"/>
      <c r="B188" s="42"/>
      <c r="C188" s="209" t="s">
        <v>310</v>
      </c>
      <c r="D188" s="209" t="s">
        <v>129</v>
      </c>
      <c r="E188" s="210" t="s">
        <v>311</v>
      </c>
      <c r="F188" s="211" t="s">
        <v>312</v>
      </c>
      <c r="G188" s="212" t="s">
        <v>307</v>
      </c>
      <c r="H188" s="213">
        <v>68</v>
      </c>
      <c r="I188" s="214"/>
      <c r="J188" s="215">
        <f>ROUND(I188*H188,2)</f>
        <v>0</v>
      </c>
      <c r="K188" s="211" t="s">
        <v>79</v>
      </c>
      <c r="L188" s="47"/>
      <c r="M188" s="216" t="s">
        <v>79</v>
      </c>
      <c r="N188" s="217" t="s">
        <v>51</v>
      </c>
      <c r="O188" s="87"/>
      <c r="P188" s="218">
        <f>O188*H188</f>
        <v>0</v>
      </c>
      <c r="Q188" s="218">
        <v>0</v>
      </c>
      <c r="R188" s="218">
        <f>Q188*H188</f>
        <v>0</v>
      </c>
      <c r="S188" s="218">
        <v>0</v>
      </c>
      <c r="T188" s="219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0" t="s">
        <v>237</v>
      </c>
      <c r="AT188" s="220" t="s">
        <v>129</v>
      </c>
      <c r="AU188" s="220" t="s">
        <v>90</v>
      </c>
      <c r="AY188" s="19" t="s">
        <v>127</v>
      </c>
      <c r="BE188" s="221">
        <f>IF(N188="základní",J188,0)</f>
        <v>0</v>
      </c>
      <c r="BF188" s="221">
        <f>IF(N188="snížená",J188,0)</f>
        <v>0</v>
      </c>
      <c r="BG188" s="221">
        <f>IF(N188="zákl. přenesená",J188,0)</f>
        <v>0</v>
      </c>
      <c r="BH188" s="221">
        <f>IF(N188="sníž. přenesená",J188,0)</f>
        <v>0</v>
      </c>
      <c r="BI188" s="221">
        <f>IF(N188="nulová",J188,0)</f>
        <v>0</v>
      </c>
      <c r="BJ188" s="19" t="s">
        <v>88</v>
      </c>
      <c r="BK188" s="221">
        <f>ROUND(I188*H188,2)</f>
        <v>0</v>
      </c>
      <c r="BL188" s="19" t="s">
        <v>237</v>
      </c>
      <c r="BM188" s="220" t="s">
        <v>313</v>
      </c>
    </row>
    <row r="189" s="2" customFormat="1">
      <c r="A189" s="41"/>
      <c r="B189" s="42"/>
      <c r="C189" s="43"/>
      <c r="D189" s="227" t="s">
        <v>138</v>
      </c>
      <c r="E189" s="43"/>
      <c r="F189" s="228" t="s">
        <v>314</v>
      </c>
      <c r="G189" s="43"/>
      <c r="H189" s="43"/>
      <c r="I189" s="224"/>
      <c r="J189" s="43"/>
      <c r="K189" s="43"/>
      <c r="L189" s="47"/>
      <c r="M189" s="225"/>
      <c r="N189" s="226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19" t="s">
        <v>138</v>
      </c>
      <c r="AU189" s="19" t="s">
        <v>90</v>
      </c>
    </row>
    <row r="190" s="2" customFormat="1" ht="24.15" customHeight="1">
      <c r="A190" s="41"/>
      <c r="B190" s="42"/>
      <c r="C190" s="209" t="s">
        <v>315</v>
      </c>
      <c r="D190" s="209" t="s">
        <v>129</v>
      </c>
      <c r="E190" s="210" t="s">
        <v>316</v>
      </c>
      <c r="F190" s="211" t="s">
        <v>317</v>
      </c>
      <c r="G190" s="212" t="s">
        <v>193</v>
      </c>
      <c r="H190" s="213">
        <v>250</v>
      </c>
      <c r="I190" s="214"/>
      <c r="J190" s="215">
        <f>ROUND(I190*H190,2)</f>
        <v>0</v>
      </c>
      <c r="K190" s="211" t="s">
        <v>133</v>
      </c>
      <c r="L190" s="47"/>
      <c r="M190" s="216" t="s">
        <v>79</v>
      </c>
      <c r="N190" s="217" t="s">
        <v>51</v>
      </c>
      <c r="O190" s="87"/>
      <c r="P190" s="218">
        <f>O190*H190</f>
        <v>0</v>
      </c>
      <c r="Q190" s="218">
        <v>0</v>
      </c>
      <c r="R190" s="218">
        <f>Q190*H190</f>
        <v>0</v>
      </c>
      <c r="S190" s="218">
        <v>0</v>
      </c>
      <c r="T190" s="219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0" t="s">
        <v>237</v>
      </c>
      <c r="AT190" s="220" t="s">
        <v>129</v>
      </c>
      <c r="AU190" s="220" t="s">
        <v>90</v>
      </c>
      <c r="AY190" s="19" t="s">
        <v>127</v>
      </c>
      <c r="BE190" s="221">
        <f>IF(N190="základní",J190,0)</f>
        <v>0</v>
      </c>
      <c r="BF190" s="221">
        <f>IF(N190="snížená",J190,0)</f>
        <v>0</v>
      </c>
      <c r="BG190" s="221">
        <f>IF(N190="zákl. přenesená",J190,0)</f>
        <v>0</v>
      </c>
      <c r="BH190" s="221">
        <f>IF(N190="sníž. přenesená",J190,0)</f>
        <v>0</v>
      </c>
      <c r="BI190" s="221">
        <f>IF(N190="nulová",J190,0)</f>
        <v>0</v>
      </c>
      <c r="BJ190" s="19" t="s">
        <v>88</v>
      </c>
      <c r="BK190" s="221">
        <f>ROUND(I190*H190,2)</f>
        <v>0</v>
      </c>
      <c r="BL190" s="19" t="s">
        <v>237</v>
      </c>
      <c r="BM190" s="220" t="s">
        <v>318</v>
      </c>
    </row>
    <row r="191" s="2" customFormat="1">
      <c r="A191" s="41"/>
      <c r="B191" s="42"/>
      <c r="C191" s="43"/>
      <c r="D191" s="222" t="s">
        <v>136</v>
      </c>
      <c r="E191" s="43"/>
      <c r="F191" s="223" t="s">
        <v>319</v>
      </c>
      <c r="G191" s="43"/>
      <c r="H191" s="43"/>
      <c r="I191" s="224"/>
      <c r="J191" s="43"/>
      <c r="K191" s="43"/>
      <c r="L191" s="47"/>
      <c r="M191" s="225"/>
      <c r="N191" s="226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19" t="s">
        <v>136</v>
      </c>
      <c r="AU191" s="19" t="s">
        <v>90</v>
      </c>
    </row>
    <row r="192" s="2" customFormat="1">
      <c r="A192" s="41"/>
      <c r="B192" s="42"/>
      <c r="C192" s="43"/>
      <c r="D192" s="227" t="s">
        <v>138</v>
      </c>
      <c r="E192" s="43"/>
      <c r="F192" s="228" t="s">
        <v>320</v>
      </c>
      <c r="G192" s="43"/>
      <c r="H192" s="43"/>
      <c r="I192" s="224"/>
      <c r="J192" s="43"/>
      <c r="K192" s="43"/>
      <c r="L192" s="47"/>
      <c r="M192" s="225"/>
      <c r="N192" s="226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19" t="s">
        <v>138</v>
      </c>
      <c r="AU192" s="19" t="s">
        <v>90</v>
      </c>
    </row>
    <row r="193" s="2" customFormat="1" ht="16.5" customHeight="1">
      <c r="A193" s="41"/>
      <c r="B193" s="42"/>
      <c r="C193" s="251" t="s">
        <v>321</v>
      </c>
      <c r="D193" s="251" t="s">
        <v>230</v>
      </c>
      <c r="E193" s="252" t="s">
        <v>322</v>
      </c>
      <c r="F193" s="253" t="s">
        <v>323</v>
      </c>
      <c r="G193" s="254" t="s">
        <v>193</v>
      </c>
      <c r="H193" s="255">
        <v>262.5</v>
      </c>
      <c r="I193" s="256"/>
      <c r="J193" s="257">
        <f>ROUND(I193*H193,2)</f>
        <v>0</v>
      </c>
      <c r="K193" s="253" t="s">
        <v>79</v>
      </c>
      <c r="L193" s="258"/>
      <c r="M193" s="259" t="s">
        <v>79</v>
      </c>
      <c r="N193" s="260" t="s">
        <v>51</v>
      </c>
      <c r="O193" s="87"/>
      <c r="P193" s="218">
        <f>O193*H193</f>
        <v>0</v>
      </c>
      <c r="Q193" s="218">
        <v>0</v>
      </c>
      <c r="R193" s="218">
        <f>Q193*H193</f>
        <v>0</v>
      </c>
      <c r="S193" s="218">
        <v>0</v>
      </c>
      <c r="T193" s="219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0" t="s">
        <v>301</v>
      </c>
      <c r="AT193" s="220" t="s">
        <v>230</v>
      </c>
      <c r="AU193" s="220" t="s">
        <v>90</v>
      </c>
      <c r="AY193" s="19" t="s">
        <v>127</v>
      </c>
      <c r="BE193" s="221">
        <f>IF(N193="základní",J193,0)</f>
        <v>0</v>
      </c>
      <c r="BF193" s="221">
        <f>IF(N193="snížená",J193,0)</f>
        <v>0</v>
      </c>
      <c r="BG193" s="221">
        <f>IF(N193="zákl. přenesená",J193,0)</f>
        <v>0</v>
      </c>
      <c r="BH193" s="221">
        <f>IF(N193="sníž. přenesená",J193,0)</f>
        <v>0</v>
      </c>
      <c r="BI193" s="221">
        <f>IF(N193="nulová",J193,0)</f>
        <v>0</v>
      </c>
      <c r="BJ193" s="19" t="s">
        <v>88</v>
      </c>
      <c r="BK193" s="221">
        <f>ROUND(I193*H193,2)</f>
        <v>0</v>
      </c>
      <c r="BL193" s="19" t="s">
        <v>301</v>
      </c>
      <c r="BM193" s="220" t="s">
        <v>324</v>
      </c>
    </row>
    <row r="194" s="2" customFormat="1">
      <c r="A194" s="41"/>
      <c r="B194" s="42"/>
      <c r="C194" s="43"/>
      <c r="D194" s="227" t="s">
        <v>138</v>
      </c>
      <c r="E194" s="43"/>
      <c r="F194" s="228" t="s">
        <v>325</v>
      </c>
      <c r="G194" s="43"/>
      <c r="H194" s="43"/>
      <c r="I194" s="224"/>
      <c r="J194" s="43"/>
      <c r="K194" s="43"/>
      <c r="L194" s="47"/>
      <c r="M194" s="225"/>
      <c r="N194" s="226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19" t="s">
        <v>138</v>
      </c>
      <c r="AU194" s="19" t="s">
        <v>90</v>
      </c>
    </row>
    <row r="195" s="13" customFormat="1">
      <c r="A195" s="13"/>
      <c r="B195" s="229"/>
      <c r="C195" s="230"/>
      <c r="D195" s="227" t="s">
        <v>162</v>
      </c>
      <c r="E195" s="231" t="s">
        <v>79</v>
      </c>
      <c r="F195" s="232" t="s">
        <v>326</v>
      </c>
      <c r="G195" s="230"/>
      <c r="H195" s="233">
        <v>250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162</v>
      </c>
      <c r="AU195" s="239" t="s">
        <v>90</v>
      </c>
      <c r="AV195" s="13" t="s">
        <v>90</v>
      </c>
      <c r="AW195" s="13" t="s">
        <v>42</v>
      </c>
      <c r="AX195" s="13" t="s">
        <v>88</v>
      </c>
      <c r="AY195" s="239" t="s">
        <v>127</v>
      </c>
    </row>
    <row r="196" s="13" customFormat="1">
      <c r="A196" s="13"/>
      <c r="B196" s="229"/>
      <c r="C196" s="230"/>
      <c r="D196" s="227" t="s">
        <v>162</v>
      </c>
      <c r="E196" s="230"/>
      <c r="F196" s="232" t="s">
        <v>327</v>
      </c>
      <c r="G196" s="230"/>
      <c r="H196" s="233">
        <v>262.5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162</v>
      </c>
      <c r="AU196" s="239" t="s">
        <v>90</v>
      </c>
      <c r="AV196" s="13" t="s">
        <v>90</v>
      </c>
      <c r="AW196" s="13" t="s">
        <v>4</v>
      </c>
      <c r="AX196" s="13" t="s">
        <v>88</v>
      </c>
      <c r="AY196" s="239" t="s">
        <v>127</v>
      </c>
    </row>
    <row r="197" s="2" customFormat="1" ht="24.15" customHeight="1">
      <c r="A197" s="41"/>
      <c r="B197" s="42"/>
      <c r="C197" s="209" t="s">
        <v>328</v>
      </c>
      <c r="D197" s="209" t="s">
        <v>129</v>
      </c>
      <c r="E197" s="210" t="s">
        <v>329</v>
      </c>
      <c r="F197" s="211" t="s">
        <v>330</v>
      </c>
      <c r="G197" s="212" t="s">
        <v>193</v>
      </c>
      <c r="H197" s="213">
        <v>250</v>
      </c>
      <c r="I197" s="214"/>
      <c r="J197" s="215">
        <f>ROUND(I197*H197,2)</f>
        <v>0</v>
      </c>
      <c r="K197" s="211" t="s">
        <v>133</v>
      </c>
      <c r="L197" s="47"/>
      <c r="M197" s="216" t="s">
        <v>79</v>
      </c>
      <c r="N197" s="217" t="s">
        <v>51</v>
      </c>
      <c r="O197" s="87"/>
      <c r="P197" s="218">
        <f>O197*H197</f>
        <v>0</v>
      </c>
      <c r="Q197" s="218">
        <v>0</v>
      </c>
      <c r="R197" s="218">
        <f>Q197*H197</f>
        <v>0</v>
      </c>
      <c r="S197" s="218">
        <v>0</v>
      </c>
      <c r="T197" s="219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0" t="s">
        <v>237</v>
      </c>
      <c r="AT197" s="220" t="s">
        <v>129</v>
      </c>
      <c r="AU197" s="220" t="s">
        <v>90</v>
      </c>
      <c r="AY197" s="19" t="s">
        <v>127</v>
      </c>
      <c r="BE197" s="221">
        <f>IF(N197="základní",J197,0)</f>
        <v>0</v>
      </c>
      <c r="BF197" s="221">
        <f>IF(N197="snížená",J197,0)</f>
        <v>0</v>
      </c>
      <c r="BG197" s="221">
        <f>IF(N197="zákl. přenesená",J197,0)</f>
        <v>0</v>
      </c>
      <c r="BH197" s="221">
        <f>IF(N197="sníž. přenesená",J197,0)</f>
        <v>0</v>
      </c>
      <c r="BI197" s="221">
        <f>IF(N197="nulová",J197,0)</f>
        <v>0</v>
      </c>
      <c r="BJ197" s="19" t="s">
        <v>88</v>
      </c>
      <c r="BK197" s="221">
        <f>ROUND(I197*H197,2)</f>
        <v>0</v>
      </c>
      <c r="BL197" s="19" t="s">
        <v>237</v>
      </c>
      <c r="BM197" s="220" t="s">
        <v>331</v>
      </c>
    </row>
    <row r="198" s="2" customFormat="1">
      <c r="A198" s="41"/>
      <c r="B198" s="42"/>
      <c r="C198" s="43"/>
      <c r="D198" s="222" t="s">
        <v>136</v>
      </c>
      <c r="E198" s="43"/>
      <c r="F198" s="223" t="s">
        <v>332</v>
      </c>
      <c r="G198" s="43"/>
      <c r="H198" s="43"/>
      <c r="I198" s="224"/>
      <c r="J198" s="43"/>
      <c r="K198" s="43"/>
      <c r="L198" s="47"/>
      <c r="M198" s="225"/>
      <c r="N198" s="226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19" t="s">
        <v>136</v>
      </c>
      <c r="AU198" s="19" t="s">
        <v>90</v>
      </c>
    </row>
    <row r="199" s="2" customFormat="1">
      <c r="A199" s="41"/>
      <c r="B199" s="42"/>
      <c r="C199" s="43"/>
      <c r="D199" s="227" t="s">
        <v>138</v>
      </c>
      <c r="E199" s="43"/>
      <c r="F199" s="228" t="s">
        <v>333</v>
      </c>
      <c r="G199" s="43"/>
      <c r="H199" s="43"/>
      <c r="I199" s="224"/>
      <c r="J199" s="43"/>
      <c r="K199" s="43"/>
      <c r="L199" s="47"/>
      <c r="M199" s="225"/>
      <c r="N199" s="226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19" t="s">
        <v>138</v>
      </c>
      <c r="AU199" s="19" t="s">
        <v>90</v>
      </c>
    </row>
    <row r="200" s="2" customFormat="1" ht="24.15" customHeight="1">
      <c r="A200" s="41"/>
      <c r="B200" s="42"/>
      <c r="C200" s="209" t="s">
        <v>334</v>
      </c>
      <c r="D200" s="209" t="s">
        <v>129</v>
      </c>
      <c r="E200" s="210" t="s">
        <v>335</v>
      </c>
      <c r="F200" s="211" t="s">
        <v>336</v>
      </c>
      <c r="G200" s="212" t="s">
        <v>193</v>
      </c>
      <c r="H200" s="213">
        <v>3490</v>
      </c>
      <c r="I200" s="214"/>
      <c r="J200" s="215">
        <f>ROUND(I200*H200,2)</f>
        <v>0</v>
      </c>
      <c r="K200" s="211" t="s">
        <v>133</v>
      </c>
      <c r="L200" s="47"/>
      <c r="M200" s="216" t="s">
        <v>79</v>
      </c>
      <c r="N200" s="217" t="s">
        <v>51</v>
      </c>
      <c r="O200" s="87"/>
      <c r="P200" s="218">
        <f>O200*H200</f>
        <v>0</v>
      </c>
      <c r="Q200" s="218">
        <v>0</v>
      </c>
      <c r="R200" s="218">
        <f>Q200*H200</f>
        <v>0</v>
      </c>
      <c r="S200" s="218">
        <v>0</v>
      </c>
      <c r="T200" s="219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0" t="s">
        <v>237</v>
      </c>
      <c r="AT200" s="220" t="s">
        <v>129</v>
      </c>
      <c r="AU200" s="220" t="s">
        <v>90</v>
      </c>
      <c r="AY200" s="19" t="s">
        <v>127</v>
      </c>
      <c r="BE200" s="221">
        <f>IF(N200="základní",J200,0)</f>
        <v>0</v>
      </c>
      <c r="BF200" s="221">
        <f>IF(N200="snížená",J200,0)</f>
        <v>0</v>
      </c>
      <c r="BG200" s="221">
        <f>IF(N200="zákl. přenesená",J200,0)</f>
        <v>0</v>
      </c>
      <c r="BH200" s="221">
        <f>IF(N200="sníž. přenesená",J200,0)</f>
        <v>0</v>
      </c>
      <c r="BI200" s="221">
        <f>IF(N200="nulová",J200,0)</f>
        <v>0</v>
      </c>
      <c r="BJ200" s="19" t="s">
        <v>88</v>
      </c>
      <c r="BK200" s="221">
        <f>ROUND(I200*H200,2)</f>
        <v>0</v>
      </c>
      <c r="BL200" s="19" t="s">
        <v>237</v>
      </c>
      <c r="BM200" s="220" t="s">
        <v>337</v>
      </c>
    </row>
    <row r="201" s="2" customFormat="1">
      <c r="A201" s="41"/>
      <c r="B201" s="42"/>
      <c r="C201" s="43"/>
      <c r="D201" s="222" t="s">
        <v>136</v>
      </c>
      <c r="E201" s="43"/>
      <c r="F201" s="223" t="s">
        <v>338</v>
      </c>
      <c r="G201" s="43"/>
      <c r="H201" s="43"/>
      <c r="I201" s="224"/>
      <c r="J201" s="43"/>
      <c r="K201" s="43"/>
      <c r="L201" s="47"/>
      <c r="M201" s="225"/>
      <c r="N201" s="226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19" t="s">
        <v>136</v>
      </c>
      <c r="AU201" s="19" t="s">
        <v>90</v>
      </c>
    </row>
    <row r="202" s="2" customFormat="1">
      <c r="A202" s="41"/>
      <c r="B202" s="42"/>
      <c r="C202" s="43"/>
      <c r="D202" s="227" t="s">
        <v>138</v>
      </c>
      <c r="E202" s="43"/>
      <c r="F202" s="228" t="s">
        <v>320</v>
      </c>
      <c r="G202" s="43"/>
      <c r="H202" s="43"/>
      <c r="I202" s="224"/>
      <c r="J202" s="43"/>
      <c r="K202" s="43"/>
      <c r="L202" s="47"/>
      <c r="M202" s="225"/>
      <c r="N202" s="226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19" t="s">
        <v>138</v>
      </c>
      <c r="AU202" s="19" t="s">
        <v>90</v>
      </c>
    </row>
    <row r="203" s="2" customFormat="1" ht="16.5" customHeight="1">
      <c r="A203" s="41"/>
      <c r="B203" s="42"/>
      <c r="C203" s="251" t="s">
        <v>339</v>
      </c>
      <c r="D203" s="251" t="s">
        <v>230</v>
      </c>
      <c r="E203" s="252" t="s">
        <v>340</v>
      </c>
      <c r="F203" s="253" t="s">
        <v>341</v>
      </c>
      <c r="G203" s="254" t="s">
        <v>193</v>
      </c>
      <c r="H203" s="255">
        <v>3612.1500000000001</v>
      </c>
      <c r="I203" s="256"/>
      <c r="J203" s="257">
        <f>ROUND(I203*H203,2)</f>
        <v>0</v>
      </c>
      <c r="K203" s="253" t="s">
        <v>79</v>
      </c>
      <c r="L203" s="258"/>
      <c r="M203" s="259" t="s">
        <v>79</v>
      </c>
      <c r="N203" s="260" t="s">
        <v>51</v>
      </c>
      <c r="O203" s="87"/>
      <c r="P203" s="218">
        <f>O203*H203</f>
        <v>0</v>
      </c>
      <c r="Q203" s="218">
        <v>0</v>
      </c>
      <c r="R203" s="218">
        <f>Q203*H203</f>
        <v>0</v>
      </c>
      <c r="S203" s="218">
        <v>0</v>
      </c>
      <c r="T203" s="219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0" t="s">
        <v>301</v>
      </c>
      <c r="AT203" s="220" t="s">
        <v>230</v>
      </c>
      <c r="AU203" s="220" t="s">
        <v>90</v>
      </c>
      <c r="AY203" s="19" t="s">
        <v>127</v>
      </c>
      <c r="BE203" s="221">
        <f>IF(N203="základní",J203,0)</f>
        <v>0</v>
      </c>
      <c r="BF203" s="221">
        <f>IF(N203="snížená",J203,0)</f>
        <v>0</v>
      </c>
      <c r="BG203" s="221">
        <f>IF(N203="zákl. přenesená",J203,0)</f>
        <v>0</v>
      </c>
      <c r="BH203" s="221">
        <f>IF(N203="sníž. přenesená",J203,0)</f>
        <v>0</v>
      </c>
      <c r="BI203" s="221">
        <f>IF(N203="nulová",J203,0)</f>
        <v>0</v>
      </c>
      <c r="BJ203" s="19" t="s">
        <v>88</v>
      </c>
      <c r="BK203" s="221">
        <f>ROUND(I203*H203,2)</f>
        <v>0</v>
      </c>
      <c r="BL203" s="19" t="s">
        <v>301</v>
      </c>
      <c r="BM203" s="220" t="s">
        <v>342</v>
      </c>
    </row>
    <row r="204" s="2" customFormat="1">
      <c r="A204" s="41"/>
      <c r="B204" s="42"/>
      <c r="C204" s="43"/>
      <c r="D204" s="227" t="s">
        <v>138</v>
      </c>
      <c r="E204" s="43"/>
      <c r="F204" s="228" t="s">
        <v>343</v>
      </c>
      <c r="G204" s="43"/>
      <c r="H204" s="43"/>
      <c r="I204" s="224"/>
      <c r="J204" s="43"/>
      <c r="K204" s="43"/>
      <c r="L204" s="47"/>
      <c r="M204" s="225"/>
      <c r="N204" s="226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19" t="s">
        <v>138</v>
      </c>
      <c r="AU204" s="19" t="s">
        <v>90</v>
      </c>
    </row>
    <row r="205" s="13" customFormat="1">
      <c r="A205" s="13"/>
      <c r="B205" s="229"/>
      <c r="C205" s="230"/>
      <c r="D205" s="227" t="s">
        <v>162</v>
      </c>
      <c r="E205" s="231" t="s">
        <v>79</v>
      </c>
      <c r="F205" s="232" t="s">
        <v>344</v>
      </c>
      <c r="G205" s="230"/>
      <c r="H205" s="233">
        <v>3490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162</v>
      </c>
      <c r="AU205" s="239" t="s">
        <v>90</v>
      </c>
      <c r="AV205" s="13" t="s">
        <v>90</v>
      </c>
      <c r="AW205" s="13" t="s">
        <v>42</v>
      </c>
      <c r="AX205" s="13" t="s">
        <v>88</v>
      </c>
      <c r="AY205" s="239" t="s">
        <v>127</v>
      </c>
    </row>
    <row r="206" s="13" customFormat="1">
      <c r="A206" s="13"/>
      <c r="B206" s="229"/>
      <c r="C206" s="230"/>
      <c r="D206" s="227" t="s">
        <v>162</v>
      </c>
      <c r="E206" s="230"/>
      <c r="F206" s="232" t="s">
        <v>345</v>
      </c>
      <c r="G206" s="230"/>
      <c r="H206" s="233">
        <v>3612.1500000000001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162</v>
      </c>
      <c r="AU206" s="239" t="s">
        <v>90</v>
      </c>
      <c r="AV206" s="13" t="s">
        <v>90</v>
      </c>
      <c r="AW206" s="13" t="s">
        <v>4</v>
      </c>
      <c r="AX206" s="13" t="s">
        <v>88</v>
      </c>
      <c r="AY206" s="239" t="s">
        <v>127</v>
      </c>
    </row>
    <row r="207" s="2" customFormat="1" ht="24.15" customHeight="1">
      <c r="A207" s="41"/>
      <c r="B207" s="42"/>
      <c r="C207" s="209" t="s">
        <v>346</v>
      </c>
      <c r="D207" s="209" t="s">
        <v>129</v>
      </c>
      <c r="E207" s="210" t="s">
        <v>347</v>
      </c>
      <c r="F207" s="211" t="s">
        <v>348</v>
      </c>
      <c r="G207" s="212" t="s">
        <v>193</v>
      </c>
      <c r="H207" s="213">
        <v>3490</v>
      </c>
      <c r="I207" s="214"/>
      <c r="J207" s="215">
        <f>ROUND(I207*H207,2)</f>
        <v>0</v>
      </c>
      <c r="K207" s="211" t="s">
        <v>133</v>
      </c>
      <c r="L207" s="47"/>
      <c r="M207" s="216" t="s">
        <v>79</v>
      </c>
      <c r="N207" s="217" t="s">
        <v>51</v>
      </c>
      <c r="O207" s="87"/>
      <c r="P207" s="218">
        <f>O207*H207</f>
        <v>0</v>
      </c>
      <c r="Q207" s="218">
        <v>0</v>
      </c>
      <c r="R207" s="218">
        <f>Q207*H207</f>
        <v>0</v>
      </c>
      <c r="S207" s="218">
        <v>0</v>
      </c>
      <c r="T207" s="219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0" t="s">
        <v>237</v>
      </c>
      <c r="AT207" s="220" t="s">
        <v>129</v>
      </c>
      <c r="AU207" s="220" t="s">
        <v>90</v>
      </c>
      <c r="AY207" s="19" t="s">
        <v>127</v>
      </c>
      <c r="BE207" s="221">
        <f>IF(N207="základní",J207,0)</f>
        <v>0</v>
      </c>
      <c r="BF207" s="221">
        <f>IF(N207="snížená",J207,0)</f>
        <v>0</v>
      </c>
      <c r="BG207" s="221">
        <f>IF(N207="zákl. přenesená",J207,0)</f>
        <v>0</v>
      </c>
      <c r="BH207" s="221">
        <f>IF(N207="sníž. přenesená",J207,0)</f>
        <v>0</v>
      </c>
      <c r="BI207" s="221">
        <f>IF(N207="nulová",J207,0)</f>
        <v>0</v>
      </c>
      <c r="BJ207" s="19" t="s">
        <v>88</v>
      </c>
      <c r="BK207" s="221">
        <f>ROUND(I207*H207,2)</f>
        <v>0</v>
      </c>
      <c r="BL207" s="19" t="s">
        <v>237</v>
      </c>
      <c r="BM207" s="220" t="s">
        <v>349</v>
      </c>
    </row>
    <row r="208" s="2" customFormat="1">
      <c r="A208" s="41"/>
      <c r="B208" s="42"/>
      <c r="C208" s="43"/>
      <c r="D208" s="222" t="s">
        <v>136</v>
      </c>
      <c r="E208" s="43"/>
      <c r="F208" s="223" t="s">
        <v>350</v>
      </c>
      <c r="G208" s="43"/>
      <c r="H208" s="43"/>
      <c r="I208" s="224"/>
      <c r="J208" s="43"/>
      <c r="K208" s="43"/>
      <c r="L208" s="47"/>
      <c r="M208" s="225"/>
      <c r="N208" s="226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19" t="s">
        <v>136</v>
      </c>
      <c r="AU208" s="19" t="s">
        <v>90</v>
      </c>
    </row>
    <row r="209" s="2" customFormat="1">
      <c r="A209" s="41"/>
      <c r="B209" s="42"/>
      <c r="C209" s="43"/>
      <c r="D209" s="227" t="s">
        <v>138</v>
      </c>
      <c r="E209" s="43"/>
      <c r="F209" s="228" t="s">
        <v>351</v>
      </c>
      <c r="G209" s="43"/>
      <c r="H209" s="43"/>
      <c r="I209" s="224"/>
      <c r="J209" s="43"/>
      <c r="K209" s="43"/>
      <c r="L209" s="47"/>
      <c r="M209" s="225"/>
      <c r="N209" s="226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19" t="s">
        <v>138</v>
      </c>
      <c r="AU209" s="19" t="s">
        <v>90</v>
      </c>
    </row>
    <row r="210" s="2" customFormat="1" ht="24.15" customHeight="1">
      <c r="A210" s="41"/>
      <c r="B210" s="42"/>
      <c r="C210" s="209" t="s">
        <v>352</v>
      </c>
      <c r="D210" s="209" t="s">
        <v>129</v>
      </c>
      <c r="E210" s="210" t="s">
        <v>353</v>
      </c>
      <c r="F210" s="211" t="s">
        <v>354</v>
      </c>
      <c r="G210" s="212" t="s">
        <v>142</v>
      </c>
      <c r="H210" s="213">
        <v>8</v>
      </c>
      <c r="I210" s="214"/>
      <c r="J210" s="215">
        <f>ROUND(I210*H210,2)</f>
        <v>0</v>
      </c>
      <c r="K210" s="211" t="s">
        <v>133</v>
      </c>
      <c r="L210" s="47"/>
      <c r="M210" s="216" t="s">
        <v>79</v>
      </c>
      <c r="N210" s="217" t="s">
        <v>51</v>
      </c>
      <c r="O210" s="87"/>
      <c r="P210" s="218">
        <f>O210*H210</f>
        <v>0</v>
      </c>
      <c r="Q210" s="218">
        <v>0</v>
      </c>
      <c r="R210" s="218">
        <f>Q210*H210</f>
        <v>0</v>
      </c>
      <c r="S210" s="218">
        <v>0</v>
      </c>
      <c r="T210" s="219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0" t="s">
        <v>237</v>
      </c>
      <c r="AT210" s="220" t="s">
        <v>129</v>
      </c>
      <c r="AU210" s="220" t="s">
        <v>90</v>
      </c>
      <c r="AY210" s="19" t="s">
        <v>127</v>
      </c>
      <c r="BE210" s="221">
        <f>IF(N210="základní",J210,0)</f>
        <v>0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19" t="s">
        <v>88</v>
      </c>
      <c r="BK210" s="221">
        <f>ROUND(I210*H210,2)</f>
        <v>0</v>
      </c>
      <c r="BL210" s="19" t="s">
        <v>237</v>
      </c>
      <c r="BM210" s="220" t="s">
        <v>355</v>
      </c>
    </row>
    <row r="211" s="2" customFormat="1">
      <c r="A211" s="41"/>
      <c r="B211" s="42"/>
      <c r="C211" s="43"/>
      <c r="D211" s="222" t="s">
        <v>136</v>
      </c>
      <c r="E211" s="43"/>
      <c r="F211" s="223" t="s">
        <v>356</v>
      </c>
      <c r="G211" s="43"/>
      <c r="H211" s="43"/>
      <c r="I211" s="224"/>
      <c r="J211" s="43"/>
      <c r="K211" s="43"/>
      <c r="L211" s="47"/>
      <c r="M211" s="225"/>
      <c r="N211" s="226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19" t="s">
        <v>136</v>
      </c>
      <c r="AU211" s="19" t="s">
        <v>90</v>
      </c>
    </row>
    <row r="212" s="2" customFormat="1">
      <c r="A212" s="41"/>
      <c r="B212" s="42"/>
      <c r="C212" s="43"/>
      <c r="D212" s="227" t="s">
        <v>138</v>
      </c>
      <c r="E212" s="43"/>
      <c r="F212" s="228" t="s">
        <v>357</v>
      </c>
      <c r="G212" s="43"/>
      <c r="H212" s="43"/>
      <c r="I212" s="224"/>
      <c r="J212" s="43"/>
      <c r="K212" s="43"/>
      <c r="L212" s="47"/>
      <c r="M212" s="225"/>
      <c r="N212" s="226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19" t="s">
        <v>138</v>
      </c>
      <c r="AU212" s="19" t="s">
        <v>90</v>
      </c>
    </row>
    <row r="213" s="13" customFormat="1">
      <c r="A213" s="13"/>
      <c r="B213" s="229"/>
      <c r="C213" s="230"/>
      <c r="D213" s="227" t="s">
        <v>162</v>
      </c>
      <c r="E213" s="231" t="s">
        <v>79</v>
      </c>
      <c r="F213" s="232" t="s">
        <v>358</v>
      </c>
      <c r="G213" s="230"/>
      <c r="H213" s="233">
        <v>8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162</v>
      </c>
      <c r="AU213" s="239" t="s">
        <v>90</v>
      </c>
      <c r="AV213" s="13" t="s">
        <v>90</v>
      </c>
      <c r="AW213" s="13" t="s">
        <v>42</v>
      </c>
      <c r="AX213" s="13" t="s">
        <v>88</v>
      </c>
      <c r="AY213" s="239" t="s">
        <v>127</v>
      </c>
    </row>
    <row r="214" s="2" customFormat="1" ht="24.15" customHeight="1">
      <c r="A214" s="41"/>
      <c r="B214" s="42"/>
      <c r="C214" s="209" t="s">
        <v>359</v>
      </c>
      <c r="D214" s="209" t="s">
        <v>129</v>
      </c>
      <c r="E214" s="210" t="s">
        <v>360</v>
      </c>
      <c r="F214" s="211" t="s">
        <v>361</v>
      </c>
      <c r="G214" s="212" t="s">
        <v>142</v>
      </c>
      <c r="H214" s="213">
        <v>116</v>
      </c>
      <c r="I214" s="214"/>
      <c r="J214" s="215">
        <f>ROUND(I214*H214,2)</f>
        <v>0</v>
      </c>
      <c r="K214" s="211" t="s">
        <v>133</v>
      </c>
      <c r="L214" s="47"/>
      <c r="M214" s="216" t="s">
        <v>79</v>
      </c>
      <c r="N214" s="217" t="s">
        <v>51</v>
      </c>
      <c r="O214" s="87"/>
      <c r="P214" s="218">
        <f>O214*H214</f>
        <v>0</v>
      </c>
      <c r="Q214" s="218">
        <v>0</v>
      </c>
      <c r="R214" s="218">
        <f>Q214*H214</f>
        <v>0</v>
      </c>
      <c r="S214" s="218">
        <v>0</v>
      </c>
      <c r="T214" s="219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0" t="s">
        <v>237</v>
      </c>
      <c r="AT214" s="220" t="s">
        <v>129</v>
      </c>
      <c r="AU214" s="220" t="s">
        <v>90</v>
      </c>
      <c r="AY214" s="19" t="s">
        <v>127</v>
      </c>
      <c r="BE214" s="221">
        <f>IF(N214="základní",J214,0)</f>
        <v>0</v>
      </c>
      <c r="BF214" s="221">
        <f>IF(N214="snížená",J214,0)</f>
        <v>0</v>
      </c>
      <c r="BG214" s="221">
        <f>IF(N214="zákl. přenesená",J214,0)</f>
        <v>0</v>
      </c>
      <c r="BH214" s="221">
        <f>IF(N214="sníž. přenesená",J214,0)</f>
        <v>0</v>
      </c>
      <c r="BI214" s="221">
        <f>IF(N214="nulová",J214,0)</f>
        <v>0</v>
      </c>
      <c r="BJ214" s="19" t="s">
        <v>88</v>
      </c>
      <c r="BK214" s="221">
        <f>ROUND(I214*H214,2)</f>
        <v>0</v>
      </c>
      <c r="BL214" s="19" t="s">
        <v>237</v>
      </c>
      <c r="BM214" s="220" t="s">
        <v>362</v>
      </c>
    </row>
    <row r="215" s="2" customFormat="1">
      <c r="A215" s="41"/>
      <c r="B215" s="42"/>
      <c r="C215" s="43"/>
      <c r="D215" s="222" t="s">
        <v>136</v>
      </c>
      <c r="E215" s="43"/>
      <c r="F215" s="223" t="s">
        <v>363</v>
      </c>
      <c r="G215" s="43"/>
      <c r="H215" s="43"/>
      <c r="I215" s="224"/>
      <c r="J215" s="43"/>
      <c r="K215" s="43"/>
      <c r="L215" s="47"/>
      <c r="M215" s="225"/>
      <c r="N215" s="226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19" t="s">
        <v>136</v>
      </c>
      <c r="AU215" s="19" t="s">
        <v>90</v>
      </c>
    </row>
    <row r="216" s="2" customFormat="1">
      <c r="A216" s="41"/>
      <c r="B216" s="42"/>
      <c r="C216" s="43"/>
      <c r="D216" s="227" t="s">
        <v>138</v>
      </c>
      <c r="E216" s="43"/>
      <c r="F216" s="228" t="s">
        <v>364</v>
      </c>
      <c r="G216" s="43"/>
      <c r="H216" s="43"/>
      <c r="I216" s="224"/>
      <c r="J216" s="43"/>
      <c r="K216" s="43"/>
      <c r="L216" s="47"/>
      <c r="M216" s="225"/>
      <c r="N216" s="226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19" t="s">
        <v>138</v>
      </c>
      <c r="AU216" s="19" t="s">
        <v>90</v>
      </c>
    </row>
    <row r="217" s="13" customFormat="1">
      <c r="A217" s="13"/>
      <c r="B217" s="229"/>
      <c r="C217" s="230"/>
      <c r="D217" s="227" t="s">
        <v>162</v>
      </c>
      <c r="E217" s="231" t="s">
        <v>79</v>
      </c>
      <c r="F217" s="232" t="s">
        <v>365</v>
      </c>
      <c r="G217" s="230"/>
      <c r="H217" s="233">
        <v>116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162</v>
      </c>
      <c r="AU217" s="239" t="s">
        <v>90</v>
      </c>
      <c r="AV217" s="13" t="s">
        <v>90</v>
      </c>
      <c r="AW217" s="13" t="s">
        <v>42</v>
      </c>
      <c r="AX217" s="13" t="s">
        <v>88</v>
      </c>
      <c r="AY217" s="239" t="s">
        <v>127</v>
      </c>
    </row>
    <row r="218" s="2" customFormat="1" ht="24.15" customHeight="1">
      <c r="A218" s="41"/>
      <c r="B218" s="42"/>
      <c r="C218" s="209" t="s">
        <v>366</v>
      </c>
      <c r="D218" s="209" t="s">
        <v>129</v>
      </c>
      <c r="E218" s="210" t="s">
        <v>255</v>
      </c>
      <c r="F218" s="211" t="s">
        <v>256</v>
      </c>
      <c r="G218" s="212" t="s">
        <v>142</v>
      </c>
      <c r="H218" s="213">
        <v>2</v>
      </c>
      <c r="I218" s="214"/>
      <c r="J218" s="215">
        <f>ROUND(I218*H218,2)</f>
        <v>0</v>
      </c>
      <c r="K218" s="211" t="s">
        <v>133</v>
      </c>
      <c r="L218" s="47"/>
      <c r="M218" s="216" t="s">
        <v>79</v>
      </c>
      <c r="N218" s="217" t="s">
        <v>51</v>
      </c>
      <c r="O218" s="87"/>
      <c r="P218" s="218">
        <f>O218*H218</f>
        <v>0</v>
      </c>
      <c r="Q218" s="218">
        <v>0</v>
      </c>
      <c r="R218" s="218">
        <f>Q218*H218</f>
        <v>0</v>
      </c>
      <c r="S218" s="218">
        <v>0</v>
      </c>
      <c r="T218" s="219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0" t="s">
        <v>237</v>
      </c>
      <c r="AT218" s="220" t="s">
        <v>129</v>
      </c>
      <c r="AU218" s="220" t="s">
        <v>90</v>
      </c>
      <c r="AY218" s="19" t="s">
        <v>127</v>
      </c>
      <c r="BE218" s="221">
        <f>IF(N218="základní",J218,0)</f>
        <v>0</v>
      </c>
      <c r="BF218" s="221">
        <f>IF(N218="snížená",J218,0)</f>
        <v>0</v>
      </c>
      <c r="BG218" s="221">
        <f>IF(N218="zákl. přenesená",J218,0)</f>
        <v>0</v>
      </c>
      <c r="BH218" s="221">
        <f>IF(N218="sníž. přenesená",J218,0)</f>
        <v>0</v>
      </c>
      <c r="BI218" s="221">
        <f>IF(N218="nulová",J218,0)</f>
        <v>0</v>
      </c>
      <c r="BJ218" s="19" t="s">
        <v>88</v>
      </c>
      <c r="BK218" s="221">
        <f>ROUND(I218*H218,2)</f>
        <v>0</v>
      </c>
      <c r="BL218" s="19" t="s">
        <v>237</v>
      </c>
      <c r="BM218" s="220" t="s">
        <v>367</v>
      </c>
    </row>
    <row r="219" s="2" customFormat="1">
      <c r="A219" s="41"/>
      <c r="B219" s="42"/>
      <c r="C219" s="43"/>
      <c r="D219" s="222" t="s">
        <v>136</v>
      </c>
      <c r="E219" s="43"/>
      <c r="F219" s="223" t="s">
        <v>258</v>
      </c>
      <c r="G219" s="43"/>
      <c r="H219" s="43"/>
      <c r="I219" s="224"/>
      <c r="J219" s="43"/>
      <c r="K219" s="43"/>
      <c r="L219" s="47"/>
      <c r="M219" s="225"/>
      <c r="N219" s="226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19" t="s">
        <v>136</v>
      </c>
      <c r="AU219" s="19" t="s">
        <v>90</v>
      </c>
    </row>
    <row r="220" s="2" customFormat="1">
      <c r="A220" s="41"/>
      <c r="B220" s="42"/>
      <c r="C220" s="43"/>
      <c r="D220" s="227" t="s">
        <v>138</v>
      </c>
      <c r="E220" s="43"/>
      <c r="F220" s="228" t="s">
        <v>368</v>
      </c>
      <c r="G220" s="43"/>
      <c r="H220" s="43"/>
      <c r="I220" s="224"/>
      <c r="J220" s="43"/>
      <c r="K220" s="43"/>
      <c r="L220" s="47"/>
      <c r="M220" s="225"/>
      <c r="N220" s="226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19" t="s">
        <v>138</v>
      </c>
      <c r="AU220" s="19" t="s">
        <v>90</v>
      </c>
    </row>
    <row r="221" s="13" customFormat="1">
      <c r="A221" s="13"/>
      <c r="B221" s="229"/>
      <c r="C221" s="230"/>
      <c r="D221" s="227" t="s">
        <v>162</v>
      </c>
      <c r="E221" s="231" t="s">
        <v>79</v>
      </c>
      <c r="F221" s="232" t="s">
        <v>369</v>
      </c>
      <c r="G221" s="230"/>
      <c r="H221" s="233">
        <v>2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162</v>
      </c>
      <c r="AU221" s="239" t="s">
        <v>90</v>
      </c>
      <c r="AV221" s="13" t="s">
        <v>90</v>
      </c>
      <c r="AW221" s="13" t="s">
        <v>42</v>
      </c>
      <c r="AX221" s="13" t="s">
        <v>88</v>
      </c>
      <c r="AY221" s="239" t="s">
        <v>127</v>
      </c>
    </row>
    <row r="222" s="2" customFormat="1" ht="16.5" customHeight="1">
      <c r="A222" s="41"/>
      <c r="B222" s="42"/>
      <c r="C222" s="251" t="s">
        <v>370</v>
      </c>
      <c r="D222" s="251" t="s">
        <v>230</v>
      </c>
      <c r="E222" s="252" t="s">
        <v>371</v>
      </c>
      <c r="F222" s="253" t="s">
        <v>372</v>
      </c>
      <c r="G222" s="254" t="s">
        <v>142</v>
      </c>
      <c r="H222" s="255">
        <v>126</v>
      </c>
      <c r="I222" s="256"/>
      <c r="J222" s="257">
        <f>ROUND(I222*H222,2)</f>
        <v>0</v>
      </c>
      <c r="K222" s="253" t="s">
        <v>79</v>
      </c>
      <c r="L222" s="258"/>
      <c r="M222" s="259" t="s">
        <v>79</v>
      </c>
      <c r="N222" s="260" t="s">
        <v>51</v>
      </c>
      <c r="O222" s="87"/>
      <c r="P222" s="218">
        <f>O222*H222</f>
        <v>0</v>
      </c>
      <c r="Q222" s="218">
        <v>0</v>
      </c>
      <c r="R222" s="218">
        <f>Q222*H222</f>
        <v>0</v>
      </c>
      <c r="S222" s="218">
        <v>0</v>
      </c>
      <c r="T222" s="219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0" t="s">
        <v>301</v>
      </c>
      <c r="AT222" s="220" t="s">
        <v>230</v>
      </c>
      <c r="AU222" s="220" t="s">
        <v>90</v>
      </c>
      <c r="AY222" s="19" t="s">
        <v>127</v>
      </c>
      <c r="BE222" s="221">
        <f>IF(N222="základní",J222,0)</f>
        <v>0</v>
      </c>
      <c r="BF222" s="221">
        <f>IF(N222="snížená",J222,0)</f>
        <v>0</v>
      </c>
      <c r="BG222" s="221">
        <f>IF(N222="zákl. přenesená",J222,0)</f>
        <v>0</v>
      </c>
      <c r="BH222" s="221">
        <f>IF(N222="sníž. přenesená",J222,0)</f>
        <v>0</v>
      </c>
      <c r="BI222" s="221">
        <f>IF(N222="nulová",J222,0)</f>
        <v>0</v>
      </c>
      <c r="BJ222" s="19" t="s">
        <v>88</v>
      </c>
      <c r="BK222" s="221">
        <f>ROUND(I222*H222,2)</f>
        <v>0</v>
      </c>
      <c r="BL222" s="19" t="s">
        <v>301</v>
      </c>
      <c r="BM222" s="220" t="s">
        <v>373</v>
      </c>
    </row>
    <row r="223" s="2" customFormat="1">
      <c r="A223" s="41"/>
      <c r="B223" s="42"/>
      <c r="C223" s="43"/>
      <c r="D223" s="227" t="s">
        <v>138</v>
      </c>
      <c r="E223" s="43"/>
      <c r="F223" s="228" t="s">
        <v>374</v>
      </c>
      <c r="G223" s="43"/>
      <c r="H223" s="43"/>
      <c r="I223" s="224"/>
      <c r="J223" s="43"/>
      <c r="K223" s="43"/>
      <c r="L223" s="47"/>
      <c r="M223" s="225"/>
      <c r="N223" s="226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19" t="s">
        <v>138</v>
      </c>
      <c r="AU223" s="19" t="s">
        <v>90</v>
      </c>
    </row>
    <row r="224" s="13" customFormat="1">
      <c r="A224" s="13"/>
      <c r="B224" s="229"/>
      <c r="C224" s="230"/>
      <c r="D224" s="227" t="s">
        <v>162</v>
      </c>
      <c r="E224" s="231" t="s">
        <v>79</v>
      </c>
      <c r="F224" s="232" t="s">
        <v>375</v>
      </c>
      <c r="G224" s="230"/>
      <c r="H224" s="233">
        <v>126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162</v>
      </c>
      <c r="AU224" s="239" t="s">
        <v>90</v>
      </c>
      <c r="AV224" s="13" t="s">
        <v>90</v>
      </c>
      <c r="AW224" s="13" t="s">
        <v>42</v>
      </c>
      <c r="AX224" s="13" t="s">
        <v>88</v>
      </c>
      <c r="AY224" s="239" t="s">
        <v>127</v>
      </c>
    </row>
    <row r="225" s="2" customFormat="1" ht="21.75" customHeight="1">
      <c r="A225" s="41"/>
      <c r="B225" s="42"/>
      <c r="C225" s="209" t="s">
        <v>376</v>
      </c>
      <c r="D225" s="209" t="s">
        <v>129</v>
      </c>
      <c r="E225" s="210" t="s">
        <v>377</v>
      </c>
      <c r="F225" s="211" t="s">
        <v>378</v>
      </c>
      <c r="G225" s="212" t="s">
        <v>142</v>
      </c>
      <c r="H225" s="213">
        <v>24</v>
      </c>
      <c r="I225" s="214"/>
      <c r="J225" s="215">
        <f>ROUND(I225*H225,2)</f>
        <v>0</v>
      </c>
      <c r="K225" s="211" t="s">
        <v>133</v>
      </c>
      <c r="L225" s="47"/>
      <c r="M225" s="216" t="s">
        <v>79</v>
      </c>
      <c r="N225" s="217" t="s">
        <v>51</v>
      </c>
      <c r="O225" s="87"/>
      <c r="P225" s="218">
        <f>O225*H225</f>
        <v>0</v>
      </c>
      <c r="Q225" s="218">
        <v>0</v>
      </c>
      <c r="R225" s="218">
        <f>Q225*H225</f>
        <v>0</v>
      </c>
      <c r="S225" s="218">
        <v>0</v>
      </c>
      <c r="T225" s="219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0" t="s">
        <v>237</v>
      </c>
      <c r="AT225" s="220" t="s">
        <v>129</v>
      </c>
      <c r="AU225" s="220" t="s">
        <v>90</v>
      </c>
      <c r="AY225" s="19" t="s">
        <v>127</v>
      </c>
      <c r="BE225" s="221">
        <f>IF(N225="základní",J225,0)</f>
        <v>0</v>
      </c>
      <c r="BF225" s="221">
        <f>IF(N225="snížená",J225,0)</f>
        <v>0</v>
      </c>
      <c r="BG225" s="221">
        <f>IF(N225="zákl. přenesená",J225,0)</f>
        <v>0</v>
      </c>
      <c r="BH225" s="221">
        <f>IF(N225="sníž. přenesená",J225,0)</f>
        <v>0</v>
      </c>
      <c r="BI225" s="221">
        <f>IF(N225="nulová",J225,0)</f>
        <v>0</v>
      </c>
      <c r="BJ225" s="19" t="s">
        <v>88</v>
      </c>
      <c r="BK225" s="221">
        <f>ROUND(I225*H225,2)</f>
        <v>0</v>
      </c>
      <c r="BL225" s="19" t="s">
        <v>237</v>
      </c>
      <c r="BM225" s="220" t="s">
        <v>379</v>
      </c>
    </row>
    <row r="226" s="2" customFormat="1">
      <c r="A226" s="41"/>
      <c r="B226" s="42"/>
      <c r="C226" s="43"/>
      <c r="D226" s="222" t="s">
        <v>136</v>
      </c>
      <c r="E226" s="43"/>
      <c r="F226" s="223" t="s">
        <v>380</v>
      </c>
      <c r="G226" s="43"/>
      <c r="H226" s="43"/>
      <c r="I226" s="224"/>
      <c r="J226" s="43"/>
      <c r="K226" s="43"/>
      <c r="L226" s="47"/>
      <c r="M226" s="225"/>
      <c r="N226" s="226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19" t="s">
        <v>136</v>
      </c>
      <c r="AU226" s="19" t="s">
        <v>90</v>
      </c>
    </row>
    <row r="227" s="2" customFormat="1">
      <c r="A227" s="41"/>
      <c r="B227" s="42"/>
      <c r="C227" s="43"/>
      <c r="D227" s="227" t="s">
        <v>138</v>
      </c>
      <c r="E227" s="43"/>
      <c r="F227" s="228" t="s">
        <v>381</v>
      </c>
      <c r="G227" s="43"/>
      <c r="H227" s="43"/>
      <c r="I227" s="224"/>
      <c r="J227" s="43"/>
      <c r="K227" s="43"/>
      <c r="L227" s="47"/>
      <c r="M227" s="225"/>
      <c r="N227" s="226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19" t="s">
        <v>138</v>
      </c>
      <c r="AU227" s="19" t="s">
        <v>90</v>
      </c>
    </row>
    <row r="228" s="13" customFormat="1">
      <c r="A228" s="13"/>
      <c r="B228" s="229"/>
      <c r="C228" s="230"/>
      <c r="D228" s="227" t="s">
        <v>162</v>
      </c>
      <c r="E228" s="231" t="s">
        <v>79</v>
      </c>
      <c r="F228" s="232" t="s">
        <v>382</v>
      </c>
      <c r="G228" s="230"/>
      <c r="H228" s="233">
        <v>24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162</v>
      </c>
      <c r="AU228" s="239" t="s">
        <v>90</v>
      </c>
      <c r="AV228" s="13" t="s">
        <v>90</v>
      </c>
      <c r="AW228" s="13" t="s">
        <v>42</v>
      </c>
      <c r="AX228" s="13" t="s">
        <v>88</v>
      </c>
      <c r="AY228" s="239" t="s">
        <v>127</v>
      </c>
    </row>
    <row r="229" s="2" customFormat="1" ht="16.5" customHeight="1">
      <c r="A229" s="41"/>
      <c r="B229" s="42"/>
      <c r="C229" s="251" t="s">
        <v>383</v>
      </c>
      <c r="D229" s="251" t="s">
        <v>230</v>
      </c>
      <c r="E229" s="252" t="s">
        <v>384</v>
      </c>
      <c r="F229" s="253" t="s">
        <v>385</v>
      </c>
      <c r="G229" s="254" t="s">
        <v>142</v>
      </c>
      <c r="H229" s="255">
        <v>24</v>
      </c>
      <c r="I229" s="256"/>
      <c r="J229" s="257">
        <f>ROUND(I229*H229,2)</f>
        <v>0</v>
      </c>
      <c r="K229" s="253" t="s">
        <v>79</v>
      </c>
      <c r="L229" s="258"/>
      <c r="M229" s="259" t="s">
        <v>79</v>
      </c>
      <c r="N229" s="260" t="s">
        <v>51</v>
      </c>
      <c r="O229" s="87"/>
      <c r="P229" s="218">
        <f>O229*H229</f>
        <v>0</v>
      </c>
      <c r="Q229" s="218">
        <v>0</v>
      </c>
      <c r="R229" s="218">
        <f>Q229*H229</f>
        <v>0</v>
      </c>
      <c r="S229" s="218">
        <v>0</v>
      </c>
      <c r="T229" s="219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0" t="s">
        <v>301</v>
      </c>
      <c r="AT229" s="220" t="s">
        <v>230</v>
      </c>
      <c r="AU229" s="220" t="s">
        <v>90</v>
      </c>
      <c r="AY229" s="19" t="s">
        <v>127</v>
      </c>
      <c r="BE229" s="221">
        <f>IF(N229="základní",J229,0)</f>
        <v>0</v>
      </c>
      <c r="BF229" s="221">
        <f>IF(N229="snížená",J229,0)</f>
        <v>0</v>
      </c>
      <c r="BG229" s="221">
        <f>IF(N229="zákl. přenesená",J229,0)</f>
        <v>0</v>
      </c>
      <c r="BH229" s="221">
        <f>IF(N229="sníž. přenesená",J229,0)</f>
        <v>0</v>
      </c>
      <c r="BI229" s="221">
        <f>IF(N229="nulová",J229,0)</f>
        <v>0</v>
      </c>
      <c r="BJ229" s="19" t="s">
        <v>88</v>
      </c>
      <c r="BK229" s="221">
        <f>ROUND(I229*H229,2)</f>
        <v>0</v>
      </c>
      <c r="BL229" s="19" t="s">
        <v>301</v>
      </c>
      <c r="BM229" s="220" t="s">
        <v>386</v>
      </c>
    </row>
    <row r="230" s="2" customFormat="1">
      <c r="A230" s="41"/>
      <c r="B230" s="42"/>
      <c r="C230" s="43"/>
      <c r="D230" s="227" t="s">
        <v>138</v>
      </c>
      <c r="E230" s="43"/>
      <c r="F230" s="228" t="s">
        <v>387</v>
      </c>
      <c r="G230" s="43"/>
      <c r="H230" s="43"/>
      <c r="I230" s="224"/>
      <c r="J230" s="43"/>
      <c r="K230" s="43"/>
      <c r="L230" s="47"/>
      <c r="M230" s="225"/>
      <c r="N230" s="226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19" t="s">
        <v>138</v>
      </c>
      <c r="AU230" s="19" t="s">
        <v>90</v>
      </c>
    </row>
    <row r="231" s="2" customFormat="1" ht="21.75" customHeight="1">
      <c r="A231" s="41"/>
      <c r="B231" s="42"/>
      <c r="C231" s="209" t="s">
        <v>388</v>
      </c>
      <c r="D231" s="209" t="s">
        <v>129</v>
      </c>
      <c r="E231" s="210" t="s">
        <v>389</v>
      </c>
      <c r="F231" s="211" t="s">
        <v>390</v>
      </c>
      <c r="G231" s="212" t="s">
        <v>142</v>
      </c>
      <c r="H231" s="213">
        <v>88</v>
      </c>
      <c r="I231" s="214"/>
      <c r="J231" s="215">
        <f>ROUND(I231*H231,2)</f>
        <v>0</v>
      </c>
      <c r="K231" s="211" t="s">
        <v>133</v>
      </c>
      <c r="L231" s="47"/>
      <c r="M231" s="216" t="s">
        <v>79</v>
      </c>
      <c r="N231" s="217" t="s">
        <v>51</v>
      </c>
      <c r="O231" s="87"/>
      <c r="P231" s="218">
        <f>O231*H231</f>
        <v>0</v>
      </c>
      <c r="Q231" s="218">
        <v>0</v>
      </c>
      <c r="R231" s="218">
        <f>Q231*H231</f>
        <v>0</v>
      </c>
      <c r="S231" s="218">
        <v>0</v>
      </c>
      <c r="T231" s="219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0" t="s">
        <v>237</v>
      </c>
      <c r="AT231" s="220" t="s">
        <v>129</v>
      </c>
      <c r="AU231" s="220" t="s">
        <v>90</v>
      </c>
      <c r="AY231" s="19" t="s">
        <v>127</v>
      </c>
      <c r="BE231" s="221">
        <f>IF(N231="základní",J231,0)</f>
        <v>0</v>
      </c>
      <c r="BF231" s="221">
        <f>IF(N231="snížená",J231,0)</f>
        <v>0</v>
      </c>
      <c r="BG231" s="221">
        <f>IF(N231="zákl. přenesená",J231,0)</f>
        <v>0</v>
      </c>
      <c r="BH231" s="221">
        <f>IF(N231="sníž. přenesená",J231,0)</f>
        <v>0</v>
      </c>
      <c r="BI231" s="221">
        <f>IF(N231="nulová",J231,0)</f>
        <v>0</v>
      </c>
      <c r="BJ231" s="19" t="s">
        <v>88</v>
      </c>
      <c r="BK231" s="221">
        <f>ROUND(I231*H231,2)</f>
        <v>0</v>
      </c>
      <c r="BL231" s="19" t="s">
        <v>237</v>
      </c>
      <c r="BM231" s="220" t="s">
        <v>391</v>
      </c>
    </row>
    <row r="232" s="2" customFormat="1">
      <c r="A232" s="41"/>
      <c r="B232" s="42"/>
      <c r="C232" s="43"/>
      <c r="D232" s="222" t="s">
        <v>136</v>
      </c>
      <c r="E232" s="43"/>
      <c r="F232" s="223" t="s">
        <v>392</v>
      </c>
      <c r="G232" s="43"/>
      <c r="H232" s="43"/>
      <c r="I232" s="224"/>
      <c r="J232" s="43"/>
      <c r="K232" s="43"/>
      <c r="L232" s="47"/>
      <c r="M232" s="225"/>
      <c r="N232" s="226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19" t="s">
        <v>136</v>
      </c>
      <c r="AU232" s="19" t="s">
        <v>90</v>
      </c>
    </row>
    <row r="233" s="2" customFormat="1">
      <c r="A233" s="41"/>
      <c r="B233" s="42"/>
      <c r="C233" s="43"/>
      <c r="D233" s="227" t="s">
        <v>138</v>
      </c>
      <c r="E233" s="43"/>
      <c r="F233" s="228" t="s">
        <v>393</v>
      </c>
      <c r="G233" s="43"/>
      <c r="H233" s="43"/>
      <c r="I233" s="224"/>
      <c r="J233" s="43"/>
      <c r="K233" s="43"/>
      <c r="L233" s="47"/>
      <c r="M233" s="225"/>
      <c r="N233" s="226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19" t="s">
        <v>138</v>
      </c>
      <c r="AU233" s="19" t="s">
        <v>90</v>
      </c>
    </row>
    <row r="234" s="13" customFormat="1">
      <c r="A234" s="13"/>
      <c r="B234" s="229"/>
      <c r="C234" s="230"/>
      <c r="D234" s="227" t="s">
        <v>162</v>
      </c>
      <c r="E234" s="231" t="s">
        <v>79</v>
      </c>
      <c r="F234" s="232" t="s">
        <v>394</v>
      </c>
      <c r="G234" s="230"/>
      <c r="H234" s="233">
        <v>88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162</v>
      </c>
      <c r="AU234" s="239" t="s">
        <v>90</v>
      </c>
      <c r="AV234" s="13" t="s">
        <v>90</v>
      </c>
      <c r="AW234" s="13" t="s">
        <v>42</v>
      </c>
      <c r="AX234" s="13" t="s">
        <v>88</v>
      </c>
      <c r="AY234" s="239" t="s">
        <v>127</v>
      </c>
    </row>
    <row r="235" s="2" customFormat="1" ht="16.5" customHeight="1">
      <c r="A235" s="41"/>
      <c r="B235" s="42"/>
      <c r="C235" s="251" t="s">
        <v>395</v>
      </c>
      <c r="D235" s="251" t="s">
        <v>230</v>
      </c>
      <c r="E235" s="252" t="s">
        <v>396</v>
      </c>
      <c r="F235" s="253" t="s">
        <v>397</v>
      </c>
      <c r="G235" s="254" t="s">
        <v>142</v>
      </c>
      <c r="H235" s="255">
        <v>88</v>
      </c>
      <c r="I235" s="256"/>
      <c r="J235" s="257">
        <f>ROUND(I235*H235,2)</f>
        <v>0</v>
      </c>
      <c r="K235" s="253" t="s">
        <v>79</v>
      </c>
      <c r="L235" s="258"/>
      <c r="M235" s="259" t="s">
        <v>79</v>
      </c>
      <c r="N235" s="260" t="s">
        <v>51</v>
      </c>
      <c r="O235" s="87"/>
      <c r="P235" s="218">
        <f>O235*H235</f>
        <v>0</v>
      </c>
      <c r="Q235" s="218">
        <v>0</v>
      </c>
      <c r="R235" s="218">
        <f>Q235*H235</f>
        <v>0</v>
      </c>
      <c r="S235" s="218">
        <v>0</v>
      </c>
      <c r="T235" s="219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0" t="s">
        <v>301</v>
      </c>
      <c r="AT235" s="220" t="s">
        <v>230</v>
      </c>
      <c r="AU235" s="220" t="s">
        <v>90</v>
      </c>
      <c r="AY235" s="19" t="s">
        <v>127</v>
      </c>
      <c r="BE235" s="221">
        <f>IF(N235="základní",J235,0)</f>
        <v>0</v>
      </c>
      <c r="BF235" s="221">
        <f>IF(N235="snížená",J235,0)</f>
        <v>0</v>
      </c>
      <c r="BG235" s="221">
        <f>IF(N235="zákl. přenesená",J235,0)</f>
        <v>0</v>
      </c>
      <c r="BH235" s="221">
        <f>IF(N235="sníž. přenesená",J235,0)</f>
        <v>0</v>
      </c>
      <c r="BI235" s="221">
        <f>IF(N235="nulová",J235,0)</f>
        <v>0</v>
      </c>
      <c r="BJ235" s="19" t="s">
        <v>88</v>
      </c>
      <c r="BK235" s="221">
        <f>ROUND(I235*H235,2)</f>
        <v>0</v>
      </c>
      <c r="BL235" s="19" t="s">
        <v>301</v>
      </c>
      <c r="BM235" s="220" t="s">
        <v>398</v>
      </c>
    </row>
    <row r="236" s="2" customFormat="1">
      <c r="A236" s="41"/>
      <c r="B236" s="42"/>
      <c r="C236" s="43"/>
      <c r="D236" s="227" t="s">
        <v>138</v>
      </c>
      <c r="E236" s="43"/>
      <c r="F236" s="228" t="s">
        <v>399</v>
      </c>
      <c r="G236" s="43"/>
      <c r="H236" s="43"/>
      <c r="I236" s="224"/>
      <c r="J236" s="43"/>
      <c r="K236" s="43"/>
      <c r="L236" s="47"/>
      <c r="M236" s="225"/>
      <c r="N236" s="226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19" t="s">
        <v>138</v>
      </c>
      <c r="AU236" s="19" t="s">
        <v>90</v>
      </c>
    </row>
    <row r="237" s="2" customFormat="1" ht="21.75" customHeight="1">
      <c r="A237" s="41"/>
      <c r="B237" s="42"/>
      <c r="C237" s="209" t="s">
        <v>400</v>
      </c>
      <c r="D237" s="209" t="s">
        <v>129</v>
      </c>
      <c r="E237" s="210" t="s">
        <v>401</v>
      </c>
      <c r="F237" s="211" t="s">
        <v>402</v>
      </c>
      <c r="G237" s="212" t="s">
        <v>142</v>
      </c>
      <c r="H237" s="213">
        <v>16</v>
      </c>
      <c r="I237" s="214"/>
      <c r="J237" s="215">
        <f>ROUND(I237*H237,2)</f>
        <v>0</v>
      </c>
      <c r="K237" s="211" t="s">
        <v>133</v>
      </c>
      <c r="L237" s="47"/>
      <c r="M237" s="216" t="s">
        <v>79</v>
      </c>
      <c r="N237" s="217" t="s">
        <v>51</v>
      </c>
      <c r="O237" s="87"/>
      <c r="P237" s="218">
        <f>O237*H237</f>
        <v>0</v>
      </c>
      <c r="Q237" s="218">
        <v>0</v>
      </c>
      <c r="R237" s="218">
        <f>Q237*H237</f>
        <v>0</v>
      </c>
      <c r="S237" s="218">
        <v>0</v>
      </c>
      <c r="T237" s="219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0" t="s">
        <v>237</v>
      </c>
      <c r="AT237" s="220" t="s">
        <v>129</v>
      </c>
      <c r="AU237" s="220" t="s">
        <v>90</v>
      </c>
      <c r="AY237" s="19" t="s">
        <v>127</v>
      </c>
      <c r="BE237" s="221">
        <f>IF(N237="základní",J237,0)</f>
        <v>0</v>
      </c>
      <c r="BF237" s="221">
        <f>IF(N237="snížená",J237,0)</f>
        <v>0</v>
      </c>
      <c r="BG237" s="221">
        <f>IF(N237="zákl. přenesená",J237,0)</f>
        <v>0</v>
      </c>
      <c r="BH237" s="221">
        <f>IF(N237="sníž. přenesená",J237,0)</f>
        <v>0</v>
      </c>
      <c r="BI237" s="221">
        <f>IF(N237="nulová",J237,0)</f>
        <v>0</v>
      </c>
      <c r="BJ237" s="19" t="s">
        <v>88</v>
      </c>
      <c r="BK237" s="221">
        <f>ROUND(I237*H237,2)</f>
        <v>0</v>
      </c>
      <c r="BL237" s="19" t="s">
        <v>237</v>
      </c>
      <c r="BM237" s="220" t="s">
        <v>403</v>
      </c>
    </row>
    <row r="238" s="2" customFormat="1">
      <c r="A238" s="41"/>
      <c r="B238" s="42"/>
      <c r="C238" s="43"/>
      <c r="D238" s="222" t="s">
        <v>136</v>
      </c>
      <c r="E238" s="43"/>
      <c r="F238" s="223" t="s">
        <v>404</v>
      </c>
      <c r="G238" s="43"/>
      <c r="H238" s="43"/>
      <c r="I238" s="224"/>
      <c r="J238" s="43"/>
      <c r="K238" s="43"/>
      <c r="L238" s="47"/>
      <c r="M238" s="225"/>
      <c r="N238" s="226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19" t="s">
        <v>136</v>
      </c>
      <c r="AU238" s="19" t="s">
        <v>90</v>
      </c>
    </row>
    <row r="239" s="2" customFormat="1">
      <c r="A239" s="41"/>
      <c r="B239" s="42"/>
      <c r="C239" s="43"/>
      <c r="D239" s="227" t="s">
        <v>138</v>
      </c>
      <c r="E239" s="43"/>
      <c r="F239" s="228" t="s">
        <v>405</v>
      </c>
      <c r="G239" s="43"/>
      <c r="H239" s="43"/>
      <c r="I239" s="224"/>
      <c r="J239" s="43"/>
      <c r="K239" s="43"/>
      <c r="L239" s="47"/>
      <c r="M239" s="225"/>
      <c r="N239" s="226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19" t="s">
        <v>138</v>
      </c>
      <c r="AU239" s="19" t="s">
        <v>90</v>
      </c>
    </row>
    <row r="240" s="13" customFormat="1">
      <c r="A240" s="13"/>
      <c r="B240" s="229"/>
      <c r="C240" s="230"/>
      <c r="D240" s="227" t="s">
        <v>162</v>
      </c>
      <c r="E240" s="231" t="s">
        <v>79</v>
      </c>
      <c r="F240" s="232" t="s">
        <v>406</v>
      </c>
      <c r="G240" s="230"/>
      <c r="H240" s="233">
        <v>16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9" t="s">
        <v>162</v>
      </c>
      <c r="AU240" s="239" t="s">
        <v>90</v>
      </c>
      <c r="AV240" s="13" t="s">
        <v>90</v>
      </c>
      <c r="AW240" s="13" t="s">
        <v>42</v>
      </c>
      <c r="AX240" s="13" t="s">
        <v>88</v>
      </c>
      <c r="AY240" s="239" t="s">
        <v>127</v>
      </c>
    </row>
    <row r="241" s="2" customFormat="1" ht="16.5" customHeight="1">
      <c r="A241" s="41"/>
      <c r="B241" s="42"/>
      <c r="C241" s="251" t="s">
        <v>407</v>
      </c>
      <c r="D241" s="251" t="s">
        <v>230</v>
      </c>
      <c r="E241" s="252" t="s">
        <v>408</v>
      </c>
      <c r="F241" s="253" t="s">
        <v>409</v>
      </c>
      <c r="G241" s="254" t="s">
        <v>142</v>
      </c>
      <c r="H241" s="255">
        <v>16</v>
      </c>
      <c r="I241" s="256"/>
      <c r="J241" s="257">
        <f>ROUND(I241*H241,2)</f>
        <v>0</v>
      </c>
      <c r="K241" s="253" t="s">
        <v>79</v>
      </c>
      <c r="L241" s="258"/>
      <c r="M241" s="259" t="s">
        <v>79</v>
      </c>
      <c r="N241" s="260" t="s">
        <v>51</v>
      </c>
      <c r="O241" s="87"/>
      <c r="P241" s="218">
        <f>O241*H241</f>
        <v>0</v>
      </c>
      <c r="Q241" s="218">
        <v>0</v>
      </c>
      <c r="R241" s="218">
        <f>Q241*H241</f>
        <v>0</v>
      </c>
      <c r="S241" s="218">
        <v>0</v>
      </c>
      <c r="T241" s="219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0" t="s">
        <v>301</v>
      </c>
      <c r="AT241" s="220" t="s">
        <v>230</v>
      </c>
      <c r="AU241" s="220" t="s">
        <v>90</v>
      </c>
      <c r="AY241" s="19" t="s">
        <v>127</v>
      </c>
      <c r="BE241" s="221">
        <f>IF(N241="základní",J241,0)</f>
        <v>0</v>
      </c>
      <c r="BF241" s="221">
        <f>IF(N241="snížená",J241,0)</f>
        <v>0</v>
      </c>
      <c r="BG241" s="221">
        <f>IF(N241="zákl. přenesená",J241,0)</f>
        <v>0</v>
      </c>
      <c r="BH241" s="221">
        <f>IF(N241="sníž. přenesená",J241,0)</f>
        <v>0</v>
      </c>
      <c r="BI241" s="221">
        <f>IF(N241="nulová",J241,0)</f>
        <v>0</v>
      </c>
      <c r="BJ241" s="19" t="s">
        <v>88</v>
      </c>
      <c r="BK241" s="221">
        <f>ROUND(I241*H241,2)</f>
        <v>0</v>
      </c>
      <c r="BL241" s="19" t="s">
        <v>301</v>
      </c>
      <c r="BM241" s="220" t="s">
        <v>410</v>
      </c>
    </row>
    <row r="242" s="2" customFormat="1">
      <c r="A242" s="41"/>
      <c r="B242" s="42"/>
      <c r="C242" s="43"/>
      <c r="D242" s="227" t="s">
        <v>138</v>
      </c>
      <c r="E242" s="43"/>
      <c r="F242" s="228" t="s">
        <v>374</v>
      </c>
      <c r="G242" s="43"/>
      <c r="H242" s="43"/>
      <c r="I242" s="224"/>
      <c r="J242" s="43"/>
      <c r="K242" s="43"/>
      <c r="L242" s="47"/>
      <c r="M242" s="225"/>
      <c r="N242" s="226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19" t="s">
        <v>138</v>
      </c>
      <c r="AU242" s="19" t="s">
        <v>90</v>
      </c>
    </row>
    <row r="243" s="2" customFormat="1" ht="16.5" customHeight="1">
      <c r="A243" s="41"/>
      <c r="B243" s="42"/>
      <c r="C243" s="209" t="s">
        <v>411</v>
      </c>
      <c r="D243" s="209" t="s">
        <v>129</v>
      </c>
      <c r="E243" s="210" t="s">
        <v>412</v>
      </c>
      <c r="F243" s="211" t="s">
        <v>413</v>
      </c>
      <c r="G243" s="212" t="s">
        <v>142</v>
      </c>
      <c r="H243" s="213">
        <v>210</v>
      </c>
      <c r="I243" s="214"/>
      <c r="J243" s="215">
        <f>ROUND(I243*H243,2)</f>
        <v>0</v>
      </c>
      <c r="K243" s="211" t="s">
        <v>79</v>
      </c>
      <c r="L243" s="47"/>
      <c r="M243" s="216" t="s">
        <v>79</v>
      </c>
      <c r="N243" s="217" t="s">
        <v>51</v>
      </c>
      <c r="O243" s="87"/>
      <c r="P243" s="218">
        <f>O243*H243</f>
        <v>0</v>
      </c>
      <c r="Q243" s="218">
        <v>0</v>
      </c>
      <c r="R243" s="218">
        <f>Q243*H243</f>
        <v>0</v>
      </c>
      <c r="S243" s="218">
        <v>0</v>
      </c>
      <c r="T243" s="219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0" t="s">
        <v>237</v>
      </c>
      <c r="AT243" s="220" t="s">
        <v>129</v>
      </c>
      <c r="AU243" s="220" t="s">
        <v>90</v>
      </c>
      <c r="AY243" s="19" t="s">
        <v>127</v>
      </c>
      <c r="BE243" s="221">
        <f>IF(N243="základní",J243,0)</f>
        <v>0</v>
      </c>
      <c r="BF243" s="221">
        <f>IF(N243="snížená",J243,0)</f>
        <v>0</v>
      </c>
      <c r="BG243" s="221">
        <f>IF(N243="zákl. přenesená",J243,0)</f>
        <v>0</v>
      </c>
      <c r="BH243" s="221">
        <f>IF(N243="sníž. přenesená",J243,0)</f>
        <v>0</v>
      </c>
      <c r="BI243" s="221">
        <f>IF(N243="nulová",J243,0)</f>
        <v>0</v>
      </c>
      <c r="BJ243" s="19" t="s">
        <v>88</v>
      </c>
      <c r="BK243" s="221">
        <f>ROUND(I243*H243,2)</f>
        <v>0</v>
      </c>
      <c r="BL243" s="19" t="s">
        <v>237</v>
      </c>
      <c r="BM243" s="220" t="s">
        <v>414</v>
      </c>
    </row>
    <row r="244" s="2" customFormat="1">
      <c r="A244" s="41"/>
      <c r="B244" s="42"/>
      <c r="C244" s="43"/>
      <c r="D244" s="227" t="s">
        <v>138</v>
      </c>
      <c r="E244" s="43"/>
      <c r="F244" s="228" t="s">
        <v>415</v>
      </c>
      <c r="G244" s="43"/>
      <c r="H244" s="43"/>
      <c r="I244" s="224"/>
      <c r="J244" s="43"/>
      <c r="K244" s="43"/>
      <c r="L244" s="47"/>
      <c r="M244" s="225"/>
      <c r="N244" s="226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19" t="s">
        <v>138</v>
      </c>
      <c r="AU244" s="19" t="s">
        <v>90</v>
      </c>
    </row>
    <row r="245" s="13" customFormat="1">
      <c r="A245" s="13"/>
      <c r="B245" s="229"/>
      <c r="C245" s="230"/>
      <c r="D245" s="227" t="s">
        <v>162</v>
      </c>
      <c r="E245" s="231" t="s">
        <v>79</v>
      </c>
      <c r="F245" s="232" t="s">
        <v>416</v>
      </c>
      <c r="G245" s="230"/>
      <c r="H245" s="233">
        <v>210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162</v>
      </c>
      <c r="AU245" s="239" t="s">
        <v>90</v>
      </c>
      <c r="AV245" s="13" t="s">
        <v>90</v>
      </c>
      <c r="AW245" s="13" t="s">
        <v>42</v>
      </c>
      <c r="AX245" s="13" t="s">
        <v>88</v>
      </c>
      <c r="AY245" s="239" t="s">
        <v>127</v>
      </c>
    </row>
    <row r="246" s="2" customFormat="1" ht="16.5" customHeight="1">
      <c r="A246" s="41"/>
      <c r="B246" s="42"/>
      <c r="C246" s="251" t="s">
        <v>417</v>
      </c>
      <c r="D246" s="251" t="s">
        <v>230</v>
      </c>
      <c r="E246" s="252" t="s">
        <v>418</v>
      </c>
      <c r="F246" s="253" t="s">
        <v>419</v>
      </c>
      <c r="G246" s="254" t="s">
        <v>142</v>
      </c>
      <c r="H246" s="255">
        <v>70</v>
      </c>
      <c r="I246" s="256"/>
      <c r="J246" s="257">
        <f>ROUND(I246*H246,2)</f>
        <v>0</v>
      </c>
      <c r="K246" s="253" t="s">
        <v>79</v>
      </c>
      <c r="L246" s="258"/>
      <c r="M246" s="259" t="s">
        <v>79</v>
      </c>
      <c r="N246" s="260" t="s">
        <v>51</v>
      </c>
      <c r="O246" s="87"/>
      <c r="P246" s="218">
        <f>O246*H246</f>
        <v>0</v>
      </c>
      <c r="Q246" s="218">
        <v>0</v>
      </c>
      <c r="R246" s="218">
        <f>Q246*H246</f>
        <v>0</v>
      </c>
      <c r="S246" s="218">
        <v>0</v>
      </c>
      <c r="T246" s="219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0" t="s">
        <v>420</v>
      </c>
      <c r="AT246" s="220" t="s">
        <v>230</v>
      </c>
      <c r="AU246" s="220" t="s">
        <v>90</v>
      </c>
      <c r="AY246" s="19" t="s">
        <v>127</v>
      </c>
      <c r="BE246" s="221">
        <f>IF(N246="základní",J246,0)</f>
        <v>0</v>
      </c>
      <c r="BF246" s="221">
        <f>IF(N246="snížená",J246,0)</f>
        <v>0</v>
      </c>
      <c r="BG246" s="221">
        <f>IF(N246="zákl. přenesená",J246,0)</f>
        <v>0</v>
      </c>
      <c r="BH246" s="221">
        <f>IF(N246="sníž. přenesená",J246,0)</f>
        <v>0</v>
      </c>
      <c r="BI246" s="221">
        <f>IF(N246="nulová",J246,0)</f>
        <v>0</v>
      </c>
      <c r="BJ246" s="19" t="s">
        <v>88</v>
      </c>
      <c r="BK246" s="221">
        <f>ROUND(I246*H246,2)</f>
        <v>0</v>
      </c>
      <c r="BL246" s="19" t="s">
        <v>237</v>
      </c>
      <c r="BM246" s="220" t="s">
        <v>421</v>
      </c>
    </row>
    <row r="247" s="2" customFormat="1">
      <c r="A247" s="41"/>
      <c r="B247" s="42"/>
      <c r="C247" s="43"/>
      <c r="D247" s="227" t="s">
        <v>138</v>
      </c>
      <c r="E247" s="43"/>
      <c r="F247" s="228" t="s">
        <v>374</v>
      </c>
      <c r="G247" s="43"/>
      <c r="H247" s="43"/>
      <c r="I247" s="224"/>
      <c r="J247" s="43"/>
      <c r="K247" s="43"/>
      <c r="L247" s="47"/>
      <c r="M247" s="225"/>
      <c r="N247" s="226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19" t="s">
        <v>138</v>
      </c>
      <c r="AU247" s="19" t="s">
        <v>90</v>
      </c>
    </row>
    <row r="248" s="13" customFormat="1">
      <c r="A248" s="13"/>
      <c r="B248" s="229"/>
      <c r="C248" s="230"/>
      <c r="D248" s="227" t="s">
        <v>162</v>
      </c>
      <c r="E248" s="231" t="s">
        <v>79</v>
      </c>
      <c r="F248" s="232" t="s">
        <v>422</v>
      </c>
      <c r="G248" s="230"/>
      <c r="H248" s="233">
        <v>70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9" t="s">
        <v>162</v>
      </c>
      <c r="AU248" s="239" t="s">
        <v>90</v>
      </c>
      <c r="AV248" s="13" t="s">
        <v>90</v>
      </c>
      <c r="AW248" s="13" t="s">
        <v>42</v>
      </c>
      <c r="AX248" s="13" t="s">
        <v>88</v>
      </c>
      <c r="AY248" s="239" t="s">
        <v>127</v>
      </c>
    </row>
    <row r="249" s="2" customFormat="1" ht="16.5" customHeight="1">
      <c r="A249" s="41"/>
      <c r="B249" s="42"/>
      <c r="C249" s="251" t="s">
        <v>423</v>
      </c>
      <c r="D249" s="251" t="s">
        <v>230</v>
      </c>
      <c r="E249" s="252" t="s">
        <v>424</v>
      </c>
      <c r="F249" s="253" t="s">
        <v>425</v>
      </c>
      <c r="G249" s="254" t="s">
        <v>142</v>
      </c>
      <c r="H249" s="255">
        <v>70</v>
      </c>
      <c r="I249" s="256"/>
      <c r="J249" s="257">
        <f>ROUND(I249*H249,2)</f>
        <v>0</v>
      </c>
      <c r="K249" s="253" t="s">
        <v>79</v>
      </c>
      <c r="L249" s="258"/>
      <c r="M249" s="259" t="s">
        <v>79</v>
      </c>
      <c r="N249" s="260" t="s">
        <v>51</v>
      </c>
      <c r="O249" s="87"/>
      <c r="P249" s="218">
        <f>O249*H249</f>
        <v>0</v>
      </c>
      <c r="Q249" s="218">
        <v>0</v>
      </c>
      <c r="R249" s="218">
        <f>Q249*H249</f>
        <v>0</v>
      </c>
      <c r="S249" s="218">
        <v>0</v>
      </c>
      <c r="T249" s="219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0" t="s">
        <v>420</v>
      </c>
      <c r="AT249" s="220" t="s">
        <v>230</v>
      </c>
      <c r="AU249" s="220" t="s">
        <v>90</v>
      </c>
      <c r="AY249" s="19" t="s">
        <v>127</v>
      </c>
      <c r="BE249" s="221">
        <f>IF(N249="základní",J249,0)</f>
        <v>0</v>
      </c>
      <c r="BF249" s="221">
        <f>IF(N249="snížená",J249,0)</f>
        <v>0</v>
      </c>
      <c r="BG249" s="221">
        <f>IF(N249="zákl. přenesená",J249,0)</f>
        <v>0</v>
      </c>
      <c r="BH249" s="221">
        <f>IF(N249="sníž. přenesená",J249,0)</f>
        <v>0</v>
      </c>
      <c r="BI249" s="221">
        <f>IF(N249="nulová",J249,0)</f>
        <v>0</v>
      </c>
      <c r="BJ249" s="19" t="s">
        <v>88</v>
      </c>
      <c r="BK249" s="221">
        <f>ROUND(I249*H249,2)</f>
        <v>0</v>
      </c>
      <c r="BL249" s="19" t="s">
        <v>237</v>
      </c>
      <c r="BM249" s="220" t="s">
        <v>426</v>
      </c>
    </row>
    <row r="250" s="2" customFormat="1">
      <c r="A250" s="41"/>
      <c r="B250" s="42"/>
      <c r="C250" s="43"/>
      <c r="D250" s="227" t="s">
        <v>138</v>
      </c>
      <c r="E250" s="43"/>
      <c r="F250" s="228" t="s">
        <v>374</v>
      </c>
      <c r="G250" s="43"/>
      <c r="H250" s="43"/>
      <c r="I250" s="224"/>
      <c r="J250" s="43"/>
      <c r="K250" s="43"/>
      <c r="L250" s="47"/>
      <c r="M250" s="225"/>
      <c r="N250" s="226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19" t="s">
        <v>138</v>
      </c>
      <c r="AU250" s="19" t="s">
        <v>90</v>
      </c>
    </row>
    <row r="251" s="13" customFormat="1">
      <c r="A251" s="13"/>
      <c r="B251" s="229"/>
      <c r="C251" s="230"/>
      <c r="D251" s="227" t="s">
        <v>162</v>
      </c>
      <c r="E251" s="231" t="s">
        <v>79</v>
      </c>
      <c r="F251" s="232" t="s">
        <v>422</v>
      </c>
      <c r="G251" s="230"/>
      <c r="H251" s="233">
        <v>70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162</v>
      </c>
      <c r="AU251" s="239" t="s">
        <v>90</v>
      </c>
      <c r="AV251" s="13" t="s">
        <v>90</v>
      </c>
      <c r="AW251" s="13" t="s">
        <v>42</v>
      </c>
      <c r="AX251" s="13" t="s">
        <v>88</v>
      </c>
      <c r="AY251" s="239" t="s">
        <v>127</v>
      </c>
    </row>
    <row r="252" s="2" customFormat="1" ht="16.5" customHeight="1">
      <c r="A252" s="41"/>
      <c r="B252" s="42"/>
      <c r="C252" s="251" t="s">
        <v>427</v>
      </c>
      <c r="D252" s="251" t="s">
        <v>230</v>
      </c>
      <c r="E252" s="252" t="s">
        <v>428</v>
      </c>
      <c r="F252" s="253" t="s">
        <v>429</v>
      </c>
      <c r="G252" s="254" t="s">
        <v>142</v>
      </c>
      <c r="H252" s="255">
        <v>70</v>
      </c>
      <c r="I252" s="256"/>
      <c r="J252" s="257">
        <f>ROUND(I252*H252,2)</f>
        <v>0</v>
      </c>
      <c r="K252" s="253" t="s">
        <v>79</v>
      </c>
      <c r="L252" s="258"/>
      <c r="M252" s="259" t="s">
        <v>79</v>
      </c>
      <c r="N252" s="260" t="s">
        <v>51</v>
      </c>
      <c r="O252" s="87"/>
      <c r="P252" s="218">
        <f>O252*H252</f>
        <v>0</v>
      </c>
      <c r="Q252" s="218">
        <v>0</v>
      </c>
      <c r="R252" s="218">
        <f>Q252*H252</f>
        <v>0</v>
      </c>
      <c r="S252" s="218">
        <v>0</v>
      </c>
      <c r="T252" s="219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0" t="s">
        <v>420</v>
      </c>
      <c r="AT252" s="220" t="s">
        <v>230</v>
      </c>
      <c r="AU252" s="220" t="s">
        <v>90</v>
      </c>
      <c r="AY252" s="19" t="s">
        <v>127</v>
      </c>
      <c r="BE252" s="221">
        <f>IF(N252="základní",J252,0)</f>
        <v>0</v>
      </c>
      <c r="BF252" s="221">
        <f>IF(N252="snížená",J252,0)</f>
        <v>0</v>
      </c>
      <c r="BG252" s="221">
        <f>IF(N252="zákl. přenesená",J252,0)</f>
        <v>0</v>
      </c>
      <c r="BH252" s="221">
        <f>IF(N252="sníž. přenesená",J252,0)</f>
        <v>0</v>
      </c>
      <c r="BI252" s="221">
        <f>IF(N252="nulová",J252,0)</f>
        <v>0</v>
      </c>
      <c r="BJ252" s="19" t="s">
        <v>88</v>
      </c>
      <c r="BK252" s="221">
        <f>ROUND(I252*H252,2)</f>
        <v>0</v>
      </c>
      <c r="BL252" s="19" t="s">
        <v>237</v>
      </c>
      <c r="BM252" s="220" t="s">
        <v>430</v>
      </c>
    </row>
    <row r="253" s="2" customFormat="1">
      <c r="A253" s="41"/>
      <c r="B253" s="42"/>
      <c r="C253" s="43"/>
      <c r="D253" s="227" t="s">
        <v>138</v>
      </c>
      <c r="E253" s="43"/>
      <c r="F253" s="228" t="s">
        <v>431</v>
      </c>
      <c r="G253" s="43"/>
      <c r="H253" s="43"/>
      <c r="I253" s="224"/>
      <c r="J253" s="43"/>
      <c r="K253" s="43"/>
      <c r="L253" s="47"/>
      <c r="M253" s="225"/>
      <c r="N253" s="226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19" t="s">
        <v>138</v>
      </c>
      <c r="AU253" s="19" t="s">
        <v>90</v>
      </c>
    </row>
    <row r="254" s="13" customFormat="1">
      <c r="A254" s="13"/>
      <c r="B254" s="229"/>
      <c r="C254" s="230"/>
      <c r="D254" s="227" t="s">
        <v>162</v>
      </c>
      <c r="E254" s="231" t="s">
        <v>79</v>
      </c>
      <c r="F254" s="232" t="s">
        <v>422</v>
      </c>
      <c r="G254" s="230"/>
      <c r="H254" s="233">
        <v>70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162</v>
      </c>
      <c r="AU254" s="239" t="s">
        <v>90</v>
      </c>
      <c r="AV254" s="13" t="s">
        <v>90</v>
      </c>
      <c r="AW254" s="13" t="s">
        <v>42</v>
      </c>
      <c r="AX254" s="13" t="s">
        <v>88</v>
      </c>
      <c r="AY254" s="239" t="s">
        <v>127</v>
      </c>
    </row>
    <row r="255" s="2" customFormat="1" ht="24.15" customHeight="1">
      <c r="A255" s="41"/>
      <c r="B255" s="42"/>
      <c r="C255" s="209" t="s">
        <v>432</v>
      </c>
      <c r="D255" s="209" t="s">
        <v>129</v>
      </c>
      <c r="E255" s="210" t="s">
        <v>433</v>
      </c>
      <c r="F255" s="211" t="s">
        <v>434</v>
      </c>
      <c r="G255" s="212" t="s">
        <v>193</v>
      </c>
      <c r="H255" s="213">
        <v>70</v>
      </c>
      <c r="I255" s="214"/>
      <c r="J255" s="215">
        <f>ROUND(I255*H255,2)</f>
        <v>0</v>
      </c>
      <c r="K255" s="211" t="s">
        <v>133</v>
      </c>
      <c r="L255" s="47"/>
      <c r="M255" s="216" t="s">
        <v>79</v>
      </c>
      <c r="N255" s="217" t="s">
        <v>51</v>
      </c>
      <c r="O255" s="87"/>
      <c r="P255" s="218">
        <f>O255*H255</f>
        <v>0</v>
      </c>
      <c r="Q255" s="218">
        <v>0</v>
      </c>
      <c r="R255" s="218">
        <f>Q255*H255</f>
        <v>0</v>
      </c>
      <c r="S255" s="218">
        <v>0</v>
      </c>
      <c r="T255" s="219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0" t="s">
        <v>237</v>
      </c>
      <c r="AT255" s="220" t="s">
        <v>129</v>
      </c>
      <c r="AU255" s="220" t="s">
        <v>90</v>
      </c>
      <c r="AY255" s="19" t="s">
        <v>127</v>
      </c>
      <c r="BE255" s="221">
        <f>IF(N255="základní",J255,0)</f>
        <v>0</v>
      </c>
      <c r="BF255" s="221">
        <f>IF(N255="snížená",J255,0)</f>
        <v>0</v>
      </c>
      <c r="BG255" s="221">
        <f>IF(N255="zákl. přenesená",J255,0)</f>
        <v>0</v>
      </c>
      <c r="BH255" s="221">
        <f>IF(N255="sníž. přenesená",J255,0)</f>
        <v>0</v>
      </c>
      <c r="BI255" s="221">
        <f>IF(N255="nulová",J255,0)</f>
        <v>0</v>
      </c>
      <c r="BJ255" s="19" t="s">
        <v>88</v>
      </c>
      <c r="BK255" s="221">
        <f>ROUND(I255*H255,2)</f>
        <v>0</v>
      </c>
      <c r="BL255" s="19" t="s">
        <v>237</v>
      </c>
      <c r="BM255" s="220" t="s">
        <v>435</v>
      </c>
    </row>
    <row r="256" s="2" customFormat="1">
      <c r="A256" s="41"/>
      <c r="B256" s="42"/>
      <c r="C256" s="43"/>
      <c r="D256" s="222" t="s">
        <v>136</v>
      </c>
      <c r="E256" s="43"/>
      <c r="F256" s="223" t="s">
        <v>436</v>
      </c>
      <c r="G256" s="43"/>
      <c r="H256" s="43"/>
      <c r="I256" s="224"/>
      <c r="J256" s="43"/>
      <c r="K256" s="43"/>
      <c r="L256" s="47"/>
      <c r="M256" s="225"/>
      <c r="N256" s="226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19" t="s">
        <v>136</v>
      </c>
      <c r="AU256" s="19" t="s">
        <v>90</v>
      </c>
    </row>
    <row r="257" s="2" customFormat="1">
      <c r="A257" s="41"/>
      <c r="B257" s="42"/>
      <c r="C257" s="43"/>
      <c r="D257" s="227" t="s">
        <v>138</v>
      </c>
      <c r="E257" s="43"/>
      <c r="F257" s="228" t="s">
        <v>437</v>
      </c>
      <c r="G257" s="43"/>
      <c r="H257" s="43"/>
      <c r="I257" s="224"/>
      <c r="J257" s="43"/>
      <c r="K257" s="43"/>
      <c r="L257" s="47"/>
      <c r="M257" s="225"/>
      <c r="N257" s="226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19" t="s">
        <v>138</v>
      </c>
      <c r="AU257" s="19" t="s">
        <v>90</v>
      </c>
    </row>
    <row r="258" s="13" customFormat="1">
      <c r="A258" s="13"/>
      <c r="B258" s="229"/>
      <c r="C258" s="230"/>
      <c r="D258" s="227" t="s">
        <v>162</v>
      </c>
      <c r="E258" s="231" t="s">
        <v>79</v>
      </c>
      <c r="F258" s="232" t="s">
        <v>422</v>
      </c>
      <c r="G258" s="230"/>
      <c r="H258" s="233">
        <v>70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9" t="s">
        <v>162</v>
      </c>
      <c r="AU258" s="239" t="s">
        <v>90</v>
      </c>
      <c r="AV258" s="13" t="s">
        <v>90</v>
      </c>
      <c r="AW258" s="13" t="s">
        <v>42</v>
      </c>
      <c r="AX258" s="13" t="s">
        <v>88</v>
      </c>
      <c r="AY258" s="239" t="s">
        <v>127</v>
      </c>
    </row>
    <row r="259" s="2" customFormat="1" ht="24.15" customHeight="1">
      <c r="A259" s="41"/>
      <c r="B259" s="42"/>
      <c r="C259" s="209" t="s">
        <v>438</v>
      </c>
      <c r="D259" s="209" t="s">
        <v>129</v>
      </c>
      <c r="E259" s="210" t="s">
        <v>439</v>
      </c>
      <c r="F259" s="211" t="s">
        <v>440</v>
      </c>
      <c r="G259" s="212" t="s">
        <v>193</v>
      </c>
      <c r="H259" s="213">
        <v>1940</v>
      </c>
      <c r="I259" s="214"/>
      <c r="J259" s="215">
        <f>ROUND(I259*H259,2)</f>
        <v>0</v>
      </c>
      <c r="K259" s="211" t="s">
        <v>133</v>
      </c>
      <c r="L259" s="47"/>
      <c r="M259" s="216" t="s">
        <v>79</v>
      </c>
      <c r="N259" s="217" t="s">
        <v>51</v>
      </c>
      <c r="O259" s="87"/>
      <c r="P259" s="218">
        <f>O259*H259</f>
        <v>0</v>
      </c>
      <c r="Q259" s="218">
        <v>0</v>
      </c>
      <c r="R259" s="218">
        <f>Q259*H259</f>
        <v>0</v>
      </c>
      <c r="S259" s="218">
        <v>0</v>
      </c>
      <c r="T259" s="219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0" t="s">
        <v>237</v>
      </c>
      <c r="AT259" s="220" t="s">
        <v>129</v>
      </c>
      <c r="AU259" s="220" t="s">
        <v>90</v>
      </c>
      <c r="AY259" s="19" t="s">
        <v>127</v>
      </c>
      <c r="BE259" s="221">
        <f>IF(N259="základní",J259,0)</f>
        <v>0</v>
      </c>
      <c r="BF259" s="221">
        <f>IF(N259="snížená",J259,0)</f>
        <v>0</v>
      </c>
      <c r="BG259" s="221">
        <f>IF(N259="zákl. přenesená",J259,0)</f>
        <v>0</v>
      </c>
      <c r="BH259" s="221">
        <f>IF(N259="sníž. přenesená",J259,0)</f>
        <v>0</v>
      </c>
      <c r="BI259" s="221">
        <f>IF(N259="nulová",J259,0)</f>
        <v>0</v>
      </c>
      <c r="BJ259" s="19" t="s">
        <v>88</v>
      </c>
      <c r="BK259" s="221">
        <f>ROUND(I259*H259,2)</f>
        <v>0</v>
      </c>
      <c r="BL259" s="19" t="s">
        <v>237</v>
      </c>
      <c r="BM259" s="220" t="s">
        <v>441</v>
      </c>
    </row>
    <row r="260" s="2" customFormat="1">
      <c r="A260" s="41"/>
      <c r="B260" s="42"/>
      <c r="C260" s="43"/>
      <c r="D260" s="222" t="s">
        <v>136</v>
      </c>
      <c r="E260" s="43"/>
      <c r="F260" s="223" t="s">
        <v>442</v>
      </c>
      <c r="G260" s="43"/>
      <c r="H260" s="43"/>
      <c r="I260" s="224"/>
      <c r="J260" s="43"/>
      <c r="K260" s="43"/>
      <c r="L260" s="47"/>
      <c r="M260" s="225"/>
      <c r="N260" s="226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19" t="s">
        <v>136</v>
      </c>
      <c r="AU260" s="19" t="s">
        <v>90</v>
      </c>
    </row>
    <row r="261" s="2" customFormat="1">
      <c r="A261" s="41"/>
      <c r="B261" s="42"/>
      <c r="C261" s="43"/>
      <c r="D261" s="227" t="s">
        <v>138</v>
      </c>
      <c r="E261" s="43"/>
      <c r="F261" s="228" t="s">
        <v>443</v>
      </c>
      <c r="G261" s="43"/>
      <c r="H261" s="43"/>
      <c r="I261" s="224"/>
      <c r="J261" s="43"/>
      <c r="K261" s="43"/>
      <c r="L261" s="47"/>
      <c r="M261" s="225"/>
      <c r="N261" s="226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19" t="s">
        <v>138</v>
      </c>
      <c r="AU261" s="19" t="s">
        <v>90</v>
      </c>
    </row>
    <row r="262" s="2" customFormat="1" ht="16.5" customHeight="1">
      <c r="A262" s="41"/>
      <c r="B262" s="42"/>
      <c r="C262" s="251" t="s">
        <v>444</v>
      </c>
      <c r="D262" s="251" t="s">
        <v>230</v>
      </c>
      <c r="E262" s="252" t="s">
        <v>445</v>
      </c>
      <c r="F262" s="253" t="s">
        <v>446</v>
      </c>
      <c r="G262" s="254" t="s">
        <v>447</v>
      </c>
      <c r="H262" s="255">
        <v>1300.2190000000001</v>
      </c>
      <c r="I262" s="256"/>
      <c r="J262" s="257">
        <f>ROUND(I262*H262,2)</f>
        <v>0</v>
      </c>
      <c r="K262" s="253" t="s">
        <v>79</v>
      </c>
      <c r="L262" s="258"/>
      <c r="M262" s="259" t="s">
        <v>79</v>
      </c>
      <c r="N262" s="260" t="s">
        <v>51</v>
      </c>
      <c r="O262" s="87"/>
      <c r="P262" s="218">
        <f>O262*H262</f>
        <v>0</v>
      </c>
      <c r="Q262" s="218">
        <v>0</v>
      </c>
      <c r="R262" s="218">
        <f>Q262*H262</f>
        <v>0</v>
      </c>
      <c r="S262" s="218">
        <v>0</v>
      </c>
      <c r="T262" s="219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0" t="s">
        <v>301</v>
      </c>
      <c r="AT262" s="220" t="s">
        <v>230</v>
      </c>
      <c r="AU262" s="220" t="s">
        <v>90</v>
      </c>
      <c r="AY262" s="19" t="s">
        <v>127</v>
      </c>
      <c r="BE262" s="221">
        <f>IF(N262="základní",J262,0)</f>
        <v>0</v>
      </c>
      <c r="BF262" s="221">
        <f>IF(N262="snížená",J262,0)</f>
        <v>0</v>
      </c>
      <c r="BG262" s="221">
        <f>IF(N262="zákl. přenesená",J262,0)</f>
        <v>0</v>
      </c>
      <c r="BH262" s="221">
        <f>IF(N262="sníž. přenesená",J262,0)</f>
        <v>0</v>
      </c>
      <c r="BI262" s="221">
        <f>IF(N262="nulová",J262,0)</f>
        <v>0</v>
      </c>
      <c r="BJ262" s="19" t="s">
        <v>88</v>
      </c>
      <c r="BK262" s="221">
        <f>ROUND(I262*H262,2)</f>
        <v>0</v>
      </c>
      <c r="BL262" s="19" t="s">
        <v>301</v>
      </c>
      <c r="BM262" s="220" t="s">
        <v>448</v>
      </c>
    </row>
    <row r="263" s="2" customFormat="1">
      <c r="A263" s="41"/>
      <c r="B263" s="42"/>
      <c r="C263" s="43"/>
      <c r="D263" s="227" t="s">
        <v>138</v>
      </c>
      <c r="E263" s="43"/>
      <c r="F263" s="228" t="s">
        <v>449</v>
      </c>
      <c r="G263" s="43"/>
      <c r="H263" s="43"/>
      <c r="I263" s="224"/>
      <c r="J263" s="43"/>
      <c r="K263" s="43"/>
      <c r="L263" s="47"/>
      <c r="M263" s="225"/>
      <c r="N263" s="226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19" t="s">
        <v>138</v>
      </c>
      <c r="AU263" s="19" t="s">
        <v>90</v>
      </c>
    </row>
    <row r="264" s="13" customFormat="1">
      <c r="A264" s="13"/>
      <c r="B264" s="229"/>
      <c r="C264" s="230"/>
      <c r="D264" s="227" t="s">
        <v>162</v>
      </c>
      <c r="E264" s="231" t="s">
        <v>79</v>
      </c>
      <c r="F264" s="232" t="s">
        <v>450</v>
      </c>
      <c r="G264" s="230"/>
      <c r="H264" s="233">
        <v>1256.25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162</v>
      </c>
      <c r="AU264" s="239" t="s">
        <v>90</v>
      </c>
      <c r="AV264" s="13" t="s">
        <v>90</v>
      </c>
      <c r="AW264" s="13" t="s">
        <v>42</v>
      </c>
      <c r="AX264" s="13" t="s">
        <v>88</v>
      </c>
      <c r="AY264" s="239" t="s">
        <v>127</v>
      </c>
    </row>
    <row r="265" s="13" customFormat="1">
      <c r="A265" s="13"/>
      <c r="B265" s="229"/>
      <c r="C265" s="230"/>
      <c r="D265" s="227" t="s">
        <v>162</v>
      </c>
      <c r="E265" s="230"/>
      <c r="F265" s="232" t="s">
        <v>451</v>
      </c>
      <c r="G265" s="230"/>
      <c r="H265" s="233">
        <v>1300.2190000000001</v>
      </c>
      <c r="I265" s="234"/>
      <c r="J265" s="230"/>
      <c r="K265" s="230"/>
      <c r="L265" s="235"/>
      <c r="M265" s="236"/>
      <c r="N265" s="237"/>
      <c r="O265" s="237"/>
      <c r="P265" s="237"/>
      <c r="Q265" s="237"/>
      <c r="R265" s="237"/>
      <c r="S265" s="237"/>
      <c r="T265" s="23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9" t="s">
        <v>162</v>
      </c>
      <c r="AU265" s="239" t="s">
        <v>90</v>
      </c>
      <c r="AV265" s="13" t="s">
        <v>90</v>
      </c>
      <c r="AW265" s="13" t="s">
        <v>4</v>
      </c>
      <c r="AX265" s="13" t="s">
        <v>88</v>
      </c>
      <c r="AY265" s="239" t="s">
        <v>127</v>
      </c>
    </row>
    <row r="266" s="2" customFormat="1" ht="16.5" customHeight="1">
      <c r="A266" s="41"/>
      <c r="B266" s="42"/>
      <c r="C266" s="209" t="s">
        <v>452</v>
      </c>
      <c r="D266" s="209" t="s">
        <v>129</v>
      </c>
      <c r="E266" s="210" t="s">
        <v>453</v>
      </c>
      <c r="F266" s="211" t="s">
        <v>454</v>
      </c>
      <c r="G266" s="212" t="s">
        <v>142</v>
      </c>
      <c r="H266" s="213">
        <v>70</v>
      </c>
      <c r="I266" s="214"/>
      <c r="J266" s="215">
        <f>ROUND(I266*H266,2)</f>
        <v>0</v>
      </c>
      <c r="K266" s="211" t="s">
        <v>133</v>
      </c>
      <c r="L266" s="47"/>
      <c r="M266" s="216" t="s">
        <v>79</v>
      </c>
      <c r="N266" s="217" t="s">
        <v>51</v>
      </c>
      <c r="O266" s="87"/>
      <c r="P266" s="218">
        <f>O266*H266</f>
        <v>0</v>
      </c>
      <c r="Q266" s="218">
        <v>0</v>
      </c>
      <c r="R266" s="218">
        <f>Q266*H266</f>
        <v>0</v>
      </c>
      <c r="S266" s="218">
        <v>0</v>
      </c>
      <c r="T266" s="219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0" t="s">
        <v>237</v>
      </c>
      <c r="AT266" s="220" t="s">
        <v>129</v>
      </c>
      <c r="AU266" s="220" t="s">
        <v>90</v>
      </c>
      <c r="AY266" s="19" t="s">
        <v>127</v>
      </c>
      <c r="BE266" s="221">
        <f>IF(N266="základní",J266,0)</f>
        <v>0</v>
      </c>
      <c r="BF266" s="221">
        <f>IF(N266="snížená",J266,0)</f>
        <v>0</v>
      </c>
      <c r="BG266" s="221">
        <f>IF(N266="zákl. přenesená",J266,0)</f>
        <v>0</v>
      </c>
      <c r="BH266" s="221">
        <f>IF(N266="sníž. přenesená",J266,0)</f>
        <v>0</v>
      </c>
      <c r="BI266" s="221">
        <f>IF(N266="nulová",J266,0)</f>
        <v>0</v>
      </c>
      <c r="BJ266" s="19" t="s">
        <v>88</v>
      </c>
      <c r="BK266" s="221">
        <f>ROUND(I266*H266,2)</f>
        <v>0</v>
      </c>
      <c r="BL266" s="19" t="s">
        <v>237</v>
      </c>
      <c r="BM266" s="220" t="s">
        <v>455</v>
      </c>
    </row>
    <row r="267" s="2" customFormat="1">
      <c r="A267" s="41"/>
      <c r="B267" s="42"/>
      <c r="C267" s="43"/>
      <c r="D267" s="222" t="s">
        <v>136</v>
      </c>
      <c r="E267" s="43"/>
      <c r="F267" s="223" t="s">
        <v>456</v>
      </c>
      <c r="G267" s="43"/>
      <c r="H267" s="43"/>
      <c r="I267" s="224"/>
      <c r="J267" s="43"/>
      <c r="K267" s="43"/>
      <c r="L267" s="47"/>
      <c r="M267" s="225"/>
      <c r="N267" s="226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19" t="s">
        <v>136</v>
      </c>
      <c r="AU267" s="19" t="s">
        <v>90</v>
      </c>
    </row>
    <row r="268" s="2" customFormat="1">
      <c r="A268" s="41"/>
      <c r="B268" s="42"/>
      <c r="C268" s="43"/>
      <c r="D268" s="227" t="s">
        <v>138</v>
      </c>
      <c r="E268" s="43"/>
      <c r="F268" s="228" t="s">
        <v>457</v>
      </c>
      <c r="G268" s="43"/>
      <c r="H268" s="43"/>
      <c r="I268" s="224"/>
      <c r="J268" s="43"/>
      <c r="K268" s="43"/>
      <c r="L268" s="47"/>
      <c r="M268" s="225"/>
      <c r="N268" s="226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19" t="s">
        <v>138</v>
      </c>
      <c r="AU268" s="19" t="s">
        <v>90</v>
      </c>
    </row>
    <row r="269" s="2" customFormat="1" ht="21.75" customHeight="1">
      <c r="A269" s="41"/>
      <c r="B269" s="42"/>
      <c r="C269" s="251" t="s">
        <v>458</v>
      </c>
      <c r="D269" s="251" t="s">
        <v>230</v>
      </c>
      <c r="E269" s="252" t="s">
        <v>459</v>
      </c>
      <c r="F269" s="253" t="s">
        <v>460</v>
      </c>
      <c r="G269" s="254" t="s">
        <v>142</v>
      </c>
      <c r="H269" s="255">
        <v>70</v>
      </c>
      <c r="I269" s="256"/>
      <c r="J269" s="257">
        <f>ROUND(I269*H269,2)</f>
        <v>0</v>
      </c>
      <c r="K269" s="253" t="s">
        <v>79</v>
      </c>
      <c r="L269" s="258"/>
      <c r="M269" s="259" t="s">
        <v>79</v>
      </c>
      <c r="N269" s="260" t="s">
        <v>51</v>
      </c>
      <c r="O269" s="87"/>
      <c r="P269" s="218">
        <f>O269*H269</f>
        <v>0</v>
      </c>
      <c r="Q269" s="218">
        <v>0</v>
      </c>
      <c r="R269" s="218">
        <f>Q269*H269</f>
        <v>0</v>
      </c>
      <c r="S269" s="218">
        <v>0</v>
      </c>
      <c r="T269" s="219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0" t="s">
        <v>301</v>
      </c>
      <c r="AT269" s="220" t="s">
        <v>230</v>
      </c>
      <c r="AU269" s="220" t="s">
        <v>90</v>
      </c>
      <c r="AY269" s="19" t="s">
        <v>127</v>
      </c>
      <c r="BE269" s="221">
        <f>IF(N269="základní",J269,0)</f>
        <v>0</v>
      </c>
      <c r="BF269" s="221">
        <f>IF(N269="snížená",J269,0)</f>
        <v>0</v>
      </c>
      <c r="BG269" s="221">
        <f>IF(N269="zákl. přenesená",J269,0)</f>
        <v>0</v>
      </c>
      <c r="BH269" s="221">
        <f>IF(N269="sníž. přenesená",J269,0)</f>
        <v>0</v>
      </c>
      <c r="BI269" s="221">
        <f>IF(N269="nulová",J269,0)</f>
        <v>0</v>
      </c>
      <c r="BJ269" s="19" t="s">
        <v>88</v>
      </c>
      <c r="BK269" s="221">
        <f>ROUND(I269*H269,2)</f>
        <v>0</v>
      </c>
      <c r="BL269" s="19" t="s">
        <v>301</v>
      </c>
      <c r="BM269" s="220" t="s">
        <v>461</v>
      </c>
    </row>
    <row r="270" s="2" customFormat="1">
      <c r="A270" s="41"/>
      <c r="B270" s="42"/>
      <c r="C270" s="43"/>
      <c r="D270" s="227" t="s">
        <v>138</v>
      </c>
      <c r="E270" s="43"/>
      <c r="F270" s="228" t="s">
        <v>374</v>
      </c>
      <c r="G270" s="43"/>
      <c r="H270" s="43"/>
      <c r="I270" s="224"/>
      <c r="J270" s="43"/>
      <c r="K270" s="43"/>
      <c r="L270" s="47"/>
      <c r="M270" s="225"/>
      <c r="N270" s="226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19" t="s">
        <v>138</v>
      </c>
      <c r="AU270" s="19" t="s">
        <v>90</v>
      </c>
    </row>
    <row r="271" s="2" customFormat="1" ht="16.5" customHeight="1">
      <c r="A271" s="41"/>
      <c r="B271" s="42"/>
      <c r="C271" s="209" t="s">
        <v>462</v>
      </c>
      <c r="D271" s="209" t="s">
        <v>129</v>
      </c>
      <c r="E271" s="210" t="s">
        <v>463</v>
      </c>
      <c r="F271" s="211" t="s">
        <v>464</v>
      </c>
      <c r="G271" s="212" t="s">
        <v>142</v>
      </c>
      <c r="H271" s="213">
        <v>70</v>
      </c>
      <c r="I271" s="214"/>
      <c r="J271" s="215">
        <f>ROUND(I271*H271,2)</f>
        <v>0</v>
      </c>
      <c r="K271" s="211" t="s">
        <v>133</v>
      </c>
      <c r="L271" s="47"/>
      <c r="M271" s="216" t="s">
        <v>79</v>
      </c>
      <c r="N271" s="217" t="s">
        <v>51</v>
      </c>
      <c r="O271" s="87"/>
      <c r="P271" s="218">
        <f>O271*H271</f>
        <v>0</v>
      </c>
      <c r="Q271" s="218">
        <v>0</v>
      </c>
      <c r="R271" s="218">
        <f>Q271*H271</f>
        <v>0</v>
      </c>
      <c r="S271" s="218">
        <v>0</v>
      </c>
      <c r="T271" s="219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20" t="s">
        <v>237</v>
      </c>
      <c r="AT271" s="220" t="s">
        <v>129</v>
      </c>
      <c r="AU271" s="220" t="s">
        <v>90</v>
      </c>
      <c r="AY271" s="19" t="s">
        <v>127</v>
      </c>
      <c r="BE271" s="221">
        <f>IF(N271="základní",J271,0)</f>
        <v>0</v>
      </c>
      <c r="BF271" s="221">
        <f>IF(N271="snížená",J271,0)</f>
        <v>0</v>
      </c>
      <c r="BG271" s="221">
        <f>IF(N271="zákl. přenesená",J271,0)</f>
        <v>0</v>
      </c>
      <c r="BH271" s="221">
        <f>IF(N271="sníž. přenesená",J271,0)</f>
        <v>0</v>
      </c>
      <c r="BI271" s="221">
        <f>IF(N271="nulová",J271,0)</f>
        <v>0</v>
      </c>
      <c r="BJ271" s="19" t="s">
        <v>88</v>
      </c>
      <c r="BK271" s="221">
        <f>ROUND(I271*H271,2)</f>
        <v>0</v>
      </c>
      <c r="BL271" s="19" t="s">
        <v>237</v>
      </c>
      <c r="BM271" s="220" t="s">
        <v>465</v>
      </c>
    </row>
    <row r="272" s="2" customFormat="1">
      <c r="A272" s="41"/>
      <c r="B272" s="42"/>
      <c r="C272" s="43"/>
      <c r="D272" s="222" t="s">
        <v>136</v>
      </c>
      <c r="E272" s="43"/>
      <c r="F272" s="223" t="s">
        <v>466</v>
      </c>
      <c r="G272" s="43"/>
      <c r="H272" s="43"/>
      <c r="I272" s="224"/>
      <c r="J272" s="43"/>
      <c r="K272" s="43"/>
      <c r="L272" s="47"/>
      <c r="M272" s="225"/>
      <c r="N272" s="226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19" t="s">
        <v>136</v>
      </c>
      <c r="AU272" s="19" t="s">
        <v>90</v>
      </c>
    </row>
    <row r="273" s="2" customFormat="1">
      <c r="A273" s="41"/>
      <c r="B273" s="42"/>
      <c r="C273" s="43"/>
      <c r="D273" s="227" t="s">
        <v>138</v>
      </c>
      <c r="E273" s="43"/>
      <c r="F273" s="228" t="s">
        <v>467</v>
      </c>
      <c r="G273" s="43"/>
      <c r="H273" s="43"/>
      <c r="I273" s="224"/>
      <c r="J273" s="43"/>
      <c r="K273" s="43"/>
      <c r="L273" s="47"/>
      <c r="M273" s="225"/>
      <c r="N273" s="226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19" t="s">
        <v>138</v>
      </c>
      <c r="AU273" s="19" t="s">
        <v>90</v>
      </c>
    </row>
    <row r="274" s="13" customFormat="1">
      <c r="A274" s="13"/>
      <c r="B274" s="229"/>
      <c r="C274" s="230"/>
      <c r="D274" s="227" t="s">
        <v>162</v>
      </c>
      <c r="E274" s="231" t="s">
        <v>79</v>
      </c>
      <c r="F274" s="232" t="s">
        <v>468</v>
      </c>
      <c r="G274" s="230"/>
      <c r="H274" s="233">
        <v>70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162</v>
      </c>
      <c r="AU274" s="239" t="s">
        <v>90</v>
      </c>
      <c r="AV274" s="13" t="s">
        <v>90</v>
      </c>
      <c r="AW274" s="13" t="s">
        <v>42</v>
      </c>
      <c r="AX274" s="13" t="s">
        <v>88</v>
      </c>
      <c r="AY274" s="239" t="s">
        <v>127</v>
      </c>
    </row>
    <row r="275" s="2" customFormat="1" ht="21.75" customHeight="1">
      <c r="A275" s="41"/>
      <c r="B275" s="42"/>
      <c r="C275" s="251" t="s">
        <v>469</v>
      </c>
      <c r="D275" s="251" t="s">
        <v>230</v>
      </c>
      <c r="E275" s="252" t="s">
        <v>470</v>
      </c>
      <c r="F275" s="253" t="s">
        <v>471</v>
      </c>
      <c r="G275" s="254" t="s">
        <v>142</v>
      </c>
      <c r="H275" s="255">
        <v>70</v>
      </c>
      <c r="I275" s="256"/>
      <c r="J275" s="257">
        <f>ROUND(I275*H275,2)</f>
        <v>0</v>
      </c>
      <c r="K275" s="253" t="s">
        <v>79</v>
      </c>
      <c r="L275" s="258"/>
      <c r="M275" s="259" t="s">
        <v>79</v>
      </c>
      <c r="N275" s="260" t="s">
        <v>51</v>
      </c>
      <c r="O275" s="87"/>
      <c r="P275" s="218">
        <f>O275*H275</f>
        <v>0</v>
      </c>
      <c r="Q275" s="218">
        <v>0</v>
      </c>
      <c r="R275" s="218">
        <f>Q275*H275</f>
        <v>0</v>
      </c>
      <c r="S275" s="218">
        <v>0</v>
      </c>
      <c r="T275" s="219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0" t="s">
        <v>301</v>
      </c>
      <c r="AT275" s="220" t="s">
        <v>230</v>
      </c>
      <c r="AU275" s="220" t="s">
        <v>90</v>
      </c>
      <c r="AY275" s="19" t="s">
        <v>127</v>
      </c>
      <c r="BE275" s="221">
        <f>IF(N275="základní",J275,0)</f>
        <v>0</v>
      </c>
      <c r="BF275" s="221">
        <f>IF(N275="snížená",J275,0)</f>
        <v>0</v>
      </c>
      <c r="BG275" s="221">
        <f>IF(N275="zákl. přenesená",J275,0)</f>
        <v>0</v>
      </c>
      <c r="BH275" s="221">
        <f>IF(N275="sníž. přenesená",J275,0)</f>
        <v>0</v>
      </c>
      <c r="BI275" s="221">
        <f>IF(N275="nulová",J275,0)</f>
        <v>0</v>
      </c>
      <c r="BJ275" s="19" t="s">
        <v>88</v>
      </c>
      <c r="BK275" s="221">
        <f>ROUND(I275*H275,2)</f>
        <v>0</v>
      </c>
      <c r="BL275" s="19" t="s">
        <v>301</v>
      </c>
      <c r="BM275" s="220" t="s">
        <v>472</v>
      </c>
    </row>
    <row r="276" s="2" customFormat="1">
      <c r="A276" s="41"/>
      <c r="B276" s="42"/>
      <c r="C276" s="43"/>
      <c r="D276" s="227" t="s">
        <v>138</v>
      </c>
      <c r="E276" s="43"/>
      <c r="F276" s="228" t="s">
        <v>374</v>
      </c>
      <c r="G276" s="43"/>
      <c r="H276" s="43"/>
      <c r="I276" s="224"/>
      <c r="J276" s="43"/>
      <c r="K276" s="43"/>
      <c r="L276" s="47"/>
      <c r="M276" s="225"/>
      <c r="N276" s="226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19" t="s">
        <v>138</v>
      </c>
      <c r="AU276" s="19" t="s">
        <v>90</v>
      </c>
    </row>
    <row r="277" s="2" customFormat="1" ht="21.75" customHeight="1">
      <c r="A277" s="41"/>
      <c r="B277" s="42"/>
      <c r="C277" s="209" t="s">
        <v>473</v>
      </c>
      <c r="D277" s="209" t="s">
        <v>129</v>
      </c>
      <c r="E277" s="210" t="s">
        <v>474</v>
      </c>
      <c r="F277" s="211" t="s">
        <v>475</v>
      </c>
      <c r="G277" s="212" t="s">
        <v>142</v>
      </c>
      <c r="H277" s="213">
        <v>76</v>
      </c>
      <c r="I277" s="214"/>
      <c r="J277" s="215">
        <f>ROUND(I277*H277,2)</f>
        <v>0</v>
      </c>
      <c r="K277" s="211" t="s">
        <v>79</v>
      </c>
      <c r="L277" s="47"/>
      <c r="M277" s="216" t="s">
        <v>79</v>
      </c>
      <c r="N277" s="217" t="s">
        <v>51</v>
      </c>
      <c r="O277" s="87"/>
      <c r="P277" s="218">
        <f>O277*H277</f>
        <v>0</v>
      </c>
      <c r="Q277" s="218">
        <v>0</v>
      </c>
      <c r="R277" s="218">
        <f>Q277*H277</f>
        <v>0</v>
      </c>
      <c r="S277" s="218">
        <v>0</v>
      </c>
      <c r="T277" s="219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0" t="s">
        <v>237</v>
      </c>
      <c r="AT277" s="220" t="s">
        <v>129</v>
      </c>
      <c r="AU277" s="220" t="s">
        <v>90</v>
      </c>
      <c r="AY277" s="19" t="s">
        <v>127</v>
      </c>
      <c r="BE277" s="221">
        <f>IF(N277="základní",J277,0)</f>
        <v>0</v>
      </c>
      <c r="BF277" s="221">
        <f>IF(N277="snížená",J277,0)</f>
        <v>0</v>
      </c>
      <c r="BG277" s="221">
        <f>IF(N277="zákl. přenesená",J277,0)</f>
        <v>0</v>
      </c>
      <c r="BH277" s="221">
        <f>IF(N277="sníž. přenesená",J277,0)</f>
        <v>0</v>
      </c>
      <c r="BI277" s="221">
        <f>IF(N277="nulová",J277,0)</f>
        <v>0</v>
      </c>
      <c r="BJ277" s="19" t="s">
        <v>88</v>
      </c>
      <c r="BK277" s="221">
        <f>ROUND(I277*H277,2)</f>
        <v>0</v>
      </c>
      <c r="BL277" s="19" t="s">
        <v>237</v>
      </c>
      <c r="BM277" s="220" t="s">
        <v>476</v>
      </c>
    </row>
    <row r="278" s="2" customFormat="1">
      <c r="A278" s="41"/>
      <c r="B278" s="42"/>
      <c r="C278" s="43"/>
      <c r="D278" s="227" t="s">
        <v>138</v>
      </c>
      <c r="E278" s="43"/>
      <c r="F278" s="228" t="s">
        <v>477</v>
      </c>
      <c r="G278" s="43"/>
      <c r="H278" s="43"/>
      <c r="I278" s="224"/>
      <c r="J278" s="43"/>
      <c r="K278" s="43"/>
      <c r="L278" s="47"/>
      <c r="M278" s="225"/>
      <c r="N278" s="226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19" t="s">
        <v>138</v>
      </c>
      <c r="AU278" s="19" t="s">
        <v>90</v>
      </c>
    </row>
    <row r="279" s="2" customFormat="1" ht="16.5" customHeight="1">
      <c r="A279" s="41"/>
      <c r="B279" s="42"/>
      <c r="C279" s="209" t="s">
        <v>478</v>
      </c>
      <c r="D279" s="209" t="s">
        <v>129</v>
      </c>
      <c r="E279" s="210" t="s">
        <v>479</v>
      </c>
      <c r="F279" s="211" t="s">
        <v>480</v>
      </c>
      <c r="G279" s="212" t="s">
        <v>193</v>
      </c>
      <c r="H279" s="213">
        <v>140</v>
      </c>
      <c r="I279" s="214"/>
      <c r="J279" s="215">
        <f>ROUND(I279*H279,2)</f>
        <v>0</v>
      </c>
      <c r="K279" s="211" t="s">
        <v>79</v>
      </c>
      <c r="L279" s="47"/>
      <c r="M279" s="216" t="s">
        <v>79</v>
      </c>
      <c r="N279" s="217" t="s">
        <v>51</v>
      </c>
      <c r="O279" s="87"/>
      <c r="P279" s="218">
        <f>O279*H279</f>
        <v>0</v>
      </c>
      <c r="Q279" s="218">
        <v>0</v>
      </c>
      <c r="R279" s="218">
        <f>Q279*H279</f>
        <v>0</v>
      </c>
      <c r="S279" s="218">
        <v>0</v>
      </c>
      <c r="T279" s="219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0" t="s">
        <v>237</v>
      </c>
      <c r="AT279" s="220" t="s">
        <v>129</v>
      </c>
      <c r="AU279" s="220" t="s">
        <v>90</v>
      </c>
      <c r="AY279" s="19" t="s">
        <v>127</v>
      </c>
      <c r="BE279" s="221">
        <f>IF(N279="základní",J279,0)</f>
        <v>0</v>
      </c>
      <c r="BF279" s="221">
        <f>IF(N279="snížená",J279,0)</f>
        <v>0</v>
      </c>
      <c r="BG279" s="221">
        <f>IF(N279="zákl. přenesená",J279,0)</f>
        <v>0</v>
      </c>
      <c r="BH279" s="221">
        <f>IF(N279="sníž. přenesená",J279,0)</f>
        <v>0</v>
      </c>
      <c r="BI279" s="221">
        <f>IF(N279="nulová",J279,0)</f>
        <v>0</v>
      </c>
      <c r="BJ279" s="19" t="s">
        <v>88</v>
      </c>
      <c r="BK279" s="221">
        <f>ROUND(I279*H279,2)</f>
        <v>0</v>
      </c>
      <c r="BL279" s="19" t="s">
        <v>237</v>
      </c>
      <c r="BM279" s="220" t="s">
        <v>481</v>
      </c>
    </row>
    <row r="280" s="2" customFormat="1">
      <c r="A280" s="41"/>
      <c r="B280" s="42"/>
      <c r="C280" s="43"/>
      <c r="D280" s="227" t="s">
        <v>138</v>
      </c>
      <c r="E280" s="43"/>
      <c r="F280" s="228" t="s">
        <v>482</v>
      </c>
      <c r="G280" s="43"/>
      <c r="H280" s="43"/>
      <c r="I280" s="224"/>
      <c r="J280" s="43"/>
      <c r="K280" s="43"/>
      <c r="L280" s="47"/>
      <c r="M280" s="225"/>
      <c r="N280" s="226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19" t="s">
        <v>138</v>
      </c>
      <c r="AU280" s="19" t="s">
        <v>90</v>
      </c>
    </row>
    <row r="281" s="13" customFormat="1">
      <c r="A281" s="13"/>
      <c r="B281" s="229"/>
      <c r="C281" s="230"/>
      <c r="D281" s="227" t="s">
        <v>162</v>
      </c>
      <c r="E281" s="231" t="s">
        <v>79</v>
      </c>
      <c r="F281" s="232" t="s">
        <v>279</v>
      </c>
      <c r="G281" s="230"/>
      <c r="H281" s="233">
        <v>140</v>
      </c>
      <c r="I281" s="234"/>
      <c r="J281" s="230"/>
      <c r="K281" s="230"/>
      <c r="L281" s="235"/>
      <c r="M281" s="236"/>
      <c r="N281" s="237"/>
      <c r="O281" s="237"/>
      <c r="P281" s="237"/>
      <c r="Q281" s="237"/>
      <c r="R281" s="237"/>
      <c r="S281" s="237"/>
      <c r="T281" s="23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9" t="s">
        <v>162</v>
      </c>
      <c r="AU281" s="239" t="s">
        <v>90</v>
      </c>
      <c r="AV281" s="13" t="s">
        <v>90</v>
      </c>
      <c r="AW281" s="13" t="s">
        <v>42</v>
      </c>
      <c r="AX281" s="13" t="s">
        <v>88</v>
      </c>
      <c r="AY281" s="239" t="s">
        <v>127</v>
      </c>
    </row>
    <row r="282" s="2" customFormat="1" ht="16.5" customHeight="1">
      <c r="A282" s="41"/>
      <c r="B282" s="42"/>
      <c r="C282" s="251" t="s">
        <v>483</v>
      </c>
      <c r="D282" s="251" t="s">
        <v>230</v>
      </c>
      <c r="E282" s="252" t="s">
        <v>484</v>
      </c>
      <c r="F282" s="253" t="s">
        <v>485</v>
      </c>
      <c r="G282" s="254" t="s">
        <v>193</v>
      </c>
      <c r="H282" s="255">
        <v>144.90000000000001</v>
      </c>
      <c r="I282" s="256"/>
      <c r="J282" s="257">
        <f>ROUND(I282*H282,2)</f>
        <v>0</v>
      </c>
      <c r="K282" s="253" t="s">
        <v>79</v>
      </c>
      <c r="L282" s="258"/>
      <c r="M282" s="259" t="s">
        <v>79</v>
      </c>
      <c r="N282" s="260" t="s">
        <v>51</v>
      </c>
      <c r="O282" s="87"/>
      <c r="P282" s="218">
        <f>O282*H282</f>
        <v>0</v>
      </c>
      <c r="Q282" s="218">
        <v>0</v>
      </c>
      <c r="R282" s="218">
        <f>Q282*H282</f>
        <v>0</v>
      </c>
      <c r="S282" s="218">
        <v>0</v>
      </c>
      <c r="T282" s="219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0" t="s">
        <v>301</v>
      </c>
      <c r="AT282" s="220" t="s">
        <v>230</v>
      </c>
      <c r="AU282" s="220" t="s">
        <v>90</v>
      </c>
      <c r="AY282" s="19" t="s">
        <v>127</v>
      </c>
      <c r="BE282" s="221">
        <f>IF(N282="základní",J282,0)</f>
        <v>0</v>
      </c>
      <c r="BF282" s="221">
        <f>IF(N282="snížená",J282,0)</f>
        <v>0</v>
      </c>
      <c r="BG282" s="221">
        <f>IF(N282="zákl. přenesená",J282,0)</f>
        <v>0</v>
      </c>
      <c r="BH282" s="221">
        <f>IF(N282="sníž. přenesená",J282,0)</f>
        <v>0</v>
      </c>
      <c r="BI282" s="221">
        <f>IF(N282="nulová",J282,0)</f>
        <v>0</v>
      </c>
      <c r="BJ282" s="19" t="s">
        <v>88</v>
      </c>
      <c r="BK282" s="221">
        <f>ROUND(I282*H282,2)</f>
        <v>0</v>
      </c>
      <c r="BL282" s="19" t="s">
        <v>301</v>
      </c>
      <c r="BM282" s="220" t="s">
        <v>486</v>
      </c>
    </row>
    <row r="283" s="2" customFormat="1">
      <c r="A283" s="41"/>
      <c r="B283" s="42"/>
      <c r="C283" s="43"/>
      <c r="D283" s="227" t="s">
        <v>138</v>
      </c>
      <c r="E283" s="43"/>
      <c r="F283" s="228" t="s">
        <v>487</v>
      </c>
      <c r="G283" s="43"/>
      <c r="H283" s="43"/>
      <c r="I283" s="224"/>
      <c r="J283" s="43"/>
      <c r="K283" s="43"/>
      <c r="L283" s="47"/>
      <c r="M283" s="225"/>
      <c r="N283" s="226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19" t="s">
        <v>138</v>
      </c>
      <c r="AU283" s="19" t="s">
        <v>90</v>
      </c>
    </row>
    <row r="284" s="13" customFormat="1">
      <c r="A284" s="13"/>
      <c r="B284" s="229"/>
      <c r="C284" s="230"/>
      <c r="D284" s="227" t="s">
        <v>162</v>
      </c>
      <c r="E284" s="231" t="s">
        <v>79</v>
      </c>
      <c r="F284" s="232" t="s">
        <v>488</v>
      </c>
      <c r="G284" s="230"/>
      <c r="H284" s="233">
        <v>140</v>
      </c>
      <c r="I284" s="234"/>
      <c r="J284" s="230"/>
      <c r="K284" s="230"/>
      <c r="L284" s="235"/>
      <c r="M284" s="236"/>
      <c r="N284" s="237"/>
      <c r="O284" s="237"/>
      <c r="P284" s="237"/>
      <c r="Q284" s="237"/>
      <c r="R284" s="237"/>
      <c r="S284" s="237"/>
      <c r="T284" s="23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9" t="s">
        <v>162</v>
      </c>
      <c r="AU284" s="239" t="s">
        <v>90</v>
      </c>
      <c r="AV284" s="13" t="s">
        <v>90</v>
      </c>
      <c r="AW284" s="13" t="s">
        <v>42</v>
      </c>
      <c r="AX284" s="13" t="s">
        <v>88</v>
      </c>
      <c r="AY284" s="239" t="s">
        <v>127</v>
      </c>
    </row>
    <row r="285" s="13" customFormat="1">
      <c r="A285" s="13"/>
      <c r="B285" s="229"/>
      <c r="C285" s="230"/>
      <c r="D285" s="227" t="s">
        <v>162</v>
      </c>
      <c r="E285" s="230"/>
      <c r="F285" s="232" t="s">
        <v>489</v>
      </c>
      <c r="G285" s="230"/>
      <c r="H285" s="233">
        <v>144.90000000000001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9" t="s">
        <v>162</v>
      </c>
      <c r="AU285" s="239" t="s">
        <v>90</v>
      </c>
      <c r="AV285" s="13" t="s">
        <v>90</v>
      </c>
      <c r="AW285" s="13" t="s">
        <v>4</v>
      </c>
      <c r="AX285" s="13" t="s">
        <v>88</v>
      </c>
      <c r="AY285" s="239" t="s">
        <v>127</v>
      </c>
    </row>
    <row r="286" s="2" customFormat="1" ht="16.5" customHeight="1">
      <c r="A286" s="41"/>
      <c r="B286" s="42"/>
      <c r="C286" s="209" t="s">
        <v>490</v>
      </c>
      <c r="D286" s="209" t="s">
        <v>129</v>
      </c>
      <c r="E286" s="210" t="s">
        <v>491</v>
      </c>
      <c r="F286" s="211" t="s">
        <v>492</v>
      </c>
      <c r="G286" s="212" t="s">
        <v>142</v>
      </c>
      <c r="H286" s="213">
        <v>14</v>
      </c>
      <c r="I286" s="214"/>
      <c r="J286" s="215">
        <f>ROUND(I286*H286,2)</f>
        <v>0</v>
      </c>
      <c r="K286" s="211" t="s">
        <v>133</v>
      </c>
      <c r="L286" s="47"/>
      <c r="M286" s="216" t="s">
        <v>79</v>
      </c>
      <c r="N286" s="217" t="s">
        <v>51</v>
      </c>
      <c r="O286" s="87"/>
      <c r="P286" s="218">
        <f>O286*H286</f>
        <v>0</v>
      </c>
      <c r="Q286" s="218">
        <v>0</v>
      </c>
      <c r="R286" s="218">
        <f>Q286*H286</f>
        <v>0</v>
      </c>
      <c r="S286" s="218">
        <v>0</v>
      </c>
      <c r="T286" s="219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0" t="s">
        <v>237</v>
      </c>
      <c r="AT286" s="220" t="s">
        <v>129</v>
      </c>
      <c r="AU286" s="220" t="s">
        <v>90</v>
      </c>
      <c r="AY286" s="19" t="s">
        <v>127</v>
      </c>
      <c r="BE286" s="221">
        <f>IF(N286="základní",J286,0)</f>
        <v>0</v>
      </c>
      <c r="BF286" s="221">
        <f>IF(N286="snížená",J286,0)</f>
        <v>0</v>
      </c>
      <c r="BG286" s="221">
        <f>IF(N286="zákl. přenesená",J286,0)</f>
        <v>0</v>
      </c>
      <c r="BH286" s="221">
        <f>IF(N286="sníž. přenesená",J286,0)</f>
        <v>0</v>
      </c>
      <c r="BI286" s="221">
        <f>IF(N286="nulová",J286,0)</f>
        <v>0</v>
      </c>
      <c r="BJ286" s="19" t="s">
        <v>88</v>
      </c>
      <c r="BK286" s="221">
        <f>ROUND(I286*H286,2)</f>
        <v>0</v>
      </c>
      <c r="BL286" s="19" t="s">
        <v>237</v>
      </c>
      <c r="BM286" s="220" t="s">
        <v>493</v>
      </c>
    </row>
    <row r="287" s="2" customFormat="1">
      <c r="A287" s="41"/>
      <c r="B287" s="42"/>
      <c r="C287" s="43"/>
      <c r="D287" s="222" t="s">
        <v>136</v>
      </c>
      <c r="E287" s="43"/>
      <c r="F287" s="223" t="s">
        <v>494</v>
      </c>
      <c r="G287" s="43"/>
      <c r="H287" s="43"/>
      <c r="I287" s="224"/>
      <c r="J287" s="43"/>
      <c r="K287" s="43"/>
      <c r="L287" s="47"/>
      <c r="M287" s="225"/>
      <c r="N287" s="226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19" t="s">
        <v>136</v>
      </c>
      <c r="AU287" s="19" t="s">
        <v>90</v>
      </c>
    </row>
    <row r="288" s="2" customFormat="1">
      <c r="A288" s="41"/>
      <c r="B288" s="42"/>
      <c r="C288" s="43"/>
      <c r="D288" s="227" t="s">
        <v>138</v>
      </c>
      <c r="E288" s="43"/>
      <c r="F288" s="228" t="s">
        <v>495</v>
      </c>
      <c r="G288" s="43"/>
      <c r="H288" s="43"/>
      <c r="I288" s="224"/>
      <c r="J288" s="43"/>
      <c r="K288" s="43"/>
      <c r="L288" s="47"/>
      <c r="M288" s="225"/>
      <c r="N288" s="226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19" t="s">
        <v>138</v>
      </c>
      <c r="AU288" s="19" t="s">
        <v>90</v>
      </c>
    </row>
    <row r="289" s="13" customFormat="1">
      <c r="A289" s="13"/>
      <c r="B289" s="229"/>
      <c r="C289" s="230"/>
      <c r="D289" s="227" t="s">
        <v>162</v>
      </c>
      <c r="E289" s="231" t="s">
        <v>79</v>
      </c>
      <c r="F289" s="232" t="s">
        <v>496</v>
      </c>
      <c r="G289" s="230"/>
      <c r="H289" s="233">
        <v>14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162</v>
      </c>
      <c r="AU289" s="239" t="s">
        <v>90</v>
      </c>
      <c r="AV289" s="13" t="s">
        <v>90</v>
      </c>
      <c r="AW289" s="13" t="s">
        <v>42</v>
      </c>
      <c r="AX289" s="13" t="s">
        <v>88</v>
      </c>
      <c r="AY289" s="239" t="s">
        <v>127</v>
      </c>
    </row>
    <row r="290" s="2" customFormat="1" ht="16.5" customHeight="1">
      <c r="A290" s="41"/>
      <c r="B290" s="42"/>
      <c r="C290" s="251" t="s">
        <v>497</v>
      </c>
      <c r="D290" s="251" t="s">
        <v>230</v>
      </c>
      <c r="E290" s="252" t="s">
        <v>498</v>
      </c>
      <c r="F290" s="253" t="s">
        <v>499</v>
      </c>
      <c r="G290" s="254" t="s">
        <v>142</v>
      </c>
      <c r="H290" s="255">
        <v>14</v>
      </c>
      <c r="I290" s="256"/>
      <c r="J290" s="257">
        <f>ROUND(I290*H290,2)</f>
        <v>0</v>
      </c>
      <c r="K290" s="253" t="s">
        <v>79</v>
      </c>
      <c r="L290" s="258"/>
      <c r="M290" s="259" t="s">
        <v>79</v>
      </c>
      <c r="N290" s="260" t="s">
        <v>51</v>
      </c>
      <c r="O290" s="87"/>
      <c r="P290" s="218">
        <f>O290*H290</f>
        <v>0</v>
      </c>
      <c r="Q290" s="218">
        <v>0</v>
      </c>
      <c r="R290" s="218">
        <f>Q290*H290</f>
        <v>0</v>
      </c>
      <c r="S290" s="218">
        <v>0</v>
      </c>
      <c r="T290" s="219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0" t="s">
        <v>420</v>
      </c>
      <c r="AT290" s="220" t="s">
        <v>230</v>
      </c>
      <c r="AU290" s="220" t="s">
        <v>90</v>
      </c>
      <c r="AY290" s="19" t="s">
        <v>127</v>
      </c>
      <c r="BE290" s="221">
        <f>IF(N290="základní",J290,0)</f>
        <v>0</v>
      </c>
      <c r="BF290" s="221">
        <f>IF(N290="snížená",J290,0)</f>
        <v>0</v>
      </c>
      <c r="BG290" s="221">
        <f>IF(N290="zákl. přenesená",J290,0)</f>
        <v>0</v>
      </c>
      <c r="BH290" s="221">
        <f>IF(N290="sníž. přenesená",J290,0)</f>
        <v>0</v>
      </c>
      <c r="BI290" s="221">
        <f>IF(N290="nulová",J290,0)</f>
        <v>0</v>
      </c>
      <c r="BJ290" s="19" t="s">
        <v>88</v>
      </c>
      <c r="BK290" s="221">
        <f>ROUND(I290*H290,2)</f>
        <v>0</v>
      </c>
      <c r="BL290" s="19" t="s">
        <v>237</v>
      </c>
      <c r="BM290" s="220" t="s">
        <v>500</v>
      </c>
    </row>
    <row r="291" s="2" customFormat="1">
      <c r="A291" s="41"/>
      <c r="B291" s="42"/>
      <c r="C291" s="43"/>
      <c r="D291" s="227" t="s">
        <v>138</v>
      </c>
      <c r="E291" s="43"/>
      <c r="F291" s="228" t="s">
        <v>374</v>
      </c>
      <c r="G291" s="43"/>
      <c r="H291" s="43"/>
      <c r="I291" s="224"/>
      <c r="J291" s="43"/>
      <c r="K291" s="43"/>
      <c r="L291" s="47"/>
      <c r="M291" s="225"/>
      <c r="N291" s="226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19" t="s">
        <v>138</v>
      </c>
      <c r="AU291" s="19" t="s">
        <v>90</v>
      </c>
    </row>
    <row r="292" s="2" customFormat="1" ht="24.15" customHeight="1">
      <c r="A292" s="41"/>
      <c r="B292" s="42"/>
      <c r="C292" s="209" t="s">
        <v>501</v>
      </c>
      <c r="D292" s="209" t="s">
        <v>129</v>
      </c>
      <c r="E292" s="210" t="s">
        <v>502</v>
      </c>
      <c r="F292" s="211" t="s">
        <v>503</v>
      </c>
      <c r="G292" s="212" t="s">
        <v>142</v>
      </c>
      <c r="H292" s="213">
        <v>124</v>
      </c>
      <c r="I292" s="214"/>
      <c r="J292" s="215">
        <f>ROUND(I292*H292,2)</f>
        <v>0</v>
      </c>
      <c r="K292" s="211" t="s">
        <v>133</v>
      </c>
      <c r="L292" s="47"/>
      <c r="M292" s="216" t="s">
        <v>79</v>
      </c>
      <c r="N292" s="217" t="s">
        <v>51</v>
      </c>
      <c r="O292" s="87"/>
      <c r="P292" s="218">
        <f>O292*H292</f>
        <v>0</v>
      </c>
      <c r="Q292" s="218">
        <v>0</v>
      </c>
      <c r="R292" s="218">
        <f>Q292*H292</f>
        <v>0</v>
      </c>
      <c r="S292" s="218">
        <v>0</v>
      </c>
      <c r="T292" s="219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0" t="s">
        <v>237</v>
      </c>
      <c r="AT292" s="220" t="s">
        <v>129</v>
      </c>
      <c r="AU292" s="220" t="s">
        <v>90</v>
      </c>
      <c r="AY292" s="19" t="s">
        <v>127</v>
      </c>
      <c r="BE292" s="221">
        <f>IF(N292="základní",J292,0)</f>
        <v>0</v>
      </c>
      <c r="BF292" s="221">
        <f>IF(N292="snížená",J292,0)</f>
        <v>0</v>
      </c>
      <c r="BG292" s="221">
        <f>IF(N292="zákl. přenesená",J292,0)</f>
        <v>0</v>
      </c>
      <c r="BH292" s="221">
        <f>IF(N292="sníž. přenesená",J292,0)</f>
        <v>0</v>
      </c>
      <c r="BI292" s="221">
        <f>IF(N292="nulová",J292,0)</f>
        <v>0</v>
      </c>
      <c r="BJ292" s="19" t="s">
        <v>88</v>
      </c>
      <c r="BK292" s="221">
        <f>ROUND(I292*H292,2)</f>
        <v>0</v>
      </c>
      <c r="BL292" s="19" t="s">
        <v>237</v>
      </c>
      <c r="BM292" s="220" t="s">
        <v>504</v>
      </c>
    </row>
    <row r="293" s="2" customFormat="1">
      <c r="A293" s="41"/>
      <c r="B293" s="42"/>
      <c r="C293" s="43"/>
      <c r="D293" s="222" t="s">
        <v>136</v>
      </c>
      <c r="E293" s="43"/>
      <c r="F293" s="223" t="s">
        <v>505</v>
      </c>
      <c r="G293" s="43"/>
      <c r="H293" s="43"/>
      <c r="I293" s="224"/>
      <c r="J293" s="43"/>
      <c r="K293" s="43"/>
      <c r="L293" s="47"/>
      <c r="M293" s="225"/>
      <c r="N293" s="226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19" t="s">
        <v>136</v>
      </c>
      <c r="AU293" s="19" t="s">
        <v>90</v>
      </c>
    </row>
    <row r="294" s="2" customFormat="1">
      <c r="A294" s="41"/>
      <c r="B294" s="42"/>
      <c r="C294" s="43"/>
      <c r="D294" s="227" t="s">
        <v>138</v>
      </c>
      <c r="E294" s="43"/>
      <c r="F294" s="228" t="s">
        <v>506</v>
      </c>
      <c r="G294" s="43"/>
      <c r="H294" s="43"/>
      <c r="I294" s="224"/>
      <c r="J294" s="43"/>
      <c r="K294" s="43"/>
      <c r="L294" s="47"/>
      <c r="M294" s="225"/>
      <c r="N294" s="226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19" t="s">
        <v>138</v>
      </c>
      <c r="AU294" s="19" t="s">
        <v>90</v>
      </c>
    </row>
    <row r="295" s="12" customFormat="1" ht="22.8" customHeight="1">
      <c r="A295" s="12"/>
      <c r="B295" s="193"/>
      <c r="C295" s="194"/>
      <c r="D295" s="195" t="s">
        <v>80</v>
      </c>
      <c r="E295" s="207" t="s">
        <v>507</v>
      </c>
      <c r="F295" s="207" t="s">
        <v>508</v>
      </c>
      <c r="G295" s="194"/>
      <c r="H295" s="194"/>
      <c r="I295" s="197"/>
      <c r="J295" s="208">
        <f>BK295</f>
        <v>0</v>
      </c>
      <c r="K295" s="194"/>
      <c r="L295" s="199"/>
      <c r="M295" s="200"/>
      <c r="N295" s="201"/>
      <c r="O295" s="201"/>
      <c r="P295" s="202">
        <f>SUM(P296:P698)</f>
        <v>0</v>
      </c>
      <c r="Q295" s="201"/>
      <c r="R295" s="202">
        <f>SUM(R296:R698)</f>
        <v>622.32807718000004</v>
      </c>
      <c r="S295" s="201"/>
      <c r="T295" s="203">
        <f>SUM(T296:T698)</f>
        <v>305.24679999999995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4" t="s">
        <v>146</v>
      </c>
      <c r="AT295" s="205" t="s">
        <v>80</v>
      </c>
      <c r="AU295" s="205" t="s">
        <v>88</v>
      </c>
      <c r="AY295" s="204" t="s">
        <v>127</v>
      </c>
      <c r="BK295" s="206">
        <f>SUM(BK296:BK698)</f>
        <v>0</v>
      </c>
    </row>
    <row r="296" s="2" customFormat="1" ht="16.5" customHeight="1">
      <c r="A296" s="41"/>
      <c r="B296" s="42"/>
      <c r="C296" s="209" t="s">
        <v>509</v>
      </c>
      <c r="D296" s="209" t="s">
        <v>129</v>
      </c>
      <c r="E296" s="210" t="s">
        <v>510</v>
      </c>
      <c r="F296" s="211" t="s">
        <v>511</v>
      </c>
      <c r="G296" s="212" t="s">
        <v>512</v>
      </c>
      <c r="H296" s="213">
        <v>2.948</v>
      </c>
      <c r="I296" s="214"/>
      <c r="J296" s="215">
        <f>ROUND(I296*H296,2)</f>
        <v>0</v>
      </c>
      <c r="K296" s="211" t="s">
        <v>133</v>
      </c>
      <c r="L296" s="47"/>
      <c r="M296" s="216" t="s">
        <v>79</v>
      </c>
      <c r="N296" s="217" t="s">
        <v>51</v>
      </c>
      <c r="O296" s="87"/>
      <c r="P296" s="218">
        <f>O296*H296</f>
        <v>0</v>
      </c>
      <c r="Q296" s="218">
        <v>0.0088000000000000005</v>
      </c>
      <c r="R296" s="218">
        <f>Q296*H296</f>
        <v>0.025942400000000001</v>
      </c>
      <c r="S296" s="218">
        <v>0</v>
      </c>
      <c r="T296" s="219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0" t="s">
        <v>237</v>
      </c>
      <c r="AT296" s="220" t="s">
        <v>129</v>
      </c>
      <c r="AU296" s="220" t="s">
        <v>90</v>
      </c>
      <c r="AY296" s="19" t="s">
        <v>127</v>
      </c>
      <c r="BE296" s="221">
        <f>IF(N296="základní",J296,0)</f>
        <v>0</v>
      </c>
      <c r="BF296" s="221">
        <f>IF(N296="snížená",J296,0)</f>
        <v>0</v>
      </c>
      <c r="BG296" s="221">
        <f>IF(N296="zákl. přenesená",J296,0)</f>
        <v>0</v>
      </c>
      <c r="BH296" s="221">
        <f>IF(N296="sníž. přenesená",J296,0)</f>
        <v>0</v>
      </c>
      <c r="BI296" s="221">
        <f>IF(N296="nulová",J296,0)</f>
        <v>0</v>
      </c>
      <c r="BJ296" s="19" t="s">
        <v>88</v>
      </c>
      <c r="BK296" s="221">
        <f>ROUND(I296*H296,2)</f>
        <v>0</v>
      </c>
      <c r="BL296" s="19" t="s">
        <v>237</v>
      </c>
      <c r="BM296" s="220" t="s">
        <v>513</v>
      </c>
    </row>
    <row r="297" s="2" customFormat="1">
      <c r="A297" s="41"/>
      <c r="B297" s="42"/>
      <c r="C297" s="43"/>
      <c r="D297" s="222" t="s">
        <v>136</v>
      </c>
      <c r="E297" s="43"/>
      <c r="F297" s="223" t="s">
        <v>514</v>
      </c>
      <c r="G297" s="43"/>
      <c r="H297" s="43"/>
      <c r="I297" s="224"/>
      <c r="J297" s="43"/>
      <c r="K297" s="43"/>
      <c r="L297" s="47"/>
      <c r="M297" s="225"/>
      <c r="N297" s="226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19" t="s">
        <v>136</v>
      </c>
      <c r="AU297" s="19" t="s">
        <v>90</v>
      </c>
    </row>
    <row r="298" s="2" customFormat="1">
      <c r="A298" s="41"/>
      <c r="B298" s="42"/>
      <c r="C298" s="43"/>
      <c r="D298" s="227" t="s">
        <v>138</v>
      </c>
      <c r="E298" s="43"/>
      <c r="F298" s="228" t="s">
        <v>515</v>
      </c>
      <c r="G298" s="43"/>
      <c r="H298" s="43"/>
      <c r="I298" s="224"/>
      <c r="J298" s="43"/>
      <c r="K298" s="43"/>
      <c r="L298" s="47"/>
      <c r="M298" s="225"/>
      <c r="N298" s="226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19" t="s">
        <v>138</v>
      </c>
      <c r="AU298" s="19" t="s">
        <v>90</v>
      </c>
    </row>
    <row r="299" s="13" customFormat="1">
      <c r="A299" s="13"/>
      <c r="B299" s="229"/>
      <c r="C299" s="230"/>
      <c r="D299" s="227" t="s">
        <v>162</v>
      </c>
      <c r="E299" s="231" t="s">
        <v>79</v>
      </c>
      <c r="F299" s="232" t="s">
        <v>516</v>
      </c>
      <c r="G299" s="230"/>
      <c r="H299" s="233">
        <v>2.948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162</v>
      </c>
      <c r="AU299" s="239" t="s">
        <v>90</v>
      </c>
      <c r="AV299" s="13" t="s">
        <v>90</v>
      </c>
      <c r="AW299" s="13" t="s">
        <v>42</v>
      </c>
      <c r="AX299" s="13" t="s">
        <v>88</v>
      </c>
      <c r="AY299" s="239" t="s">
        <v>127</v>
      </c>
    </row>
    <row r="300" s="2" customFormat="1" ht="33" customHeight="1">
      <c r="A300" s="41"/>
      <c r="B300" s="42"/>
      <c r="C300" s="209" t="s">
        <v>517</v>
      </c>
      <c r="D300" s="209" t="s">
        <v>129</v>
      </c>
      <c r="E300" s="210" t="s">
        <v>518</v>
      </c>
      <c r="F300" s="211" t="s">
        <v>519</v>
      </c>
      <c r="G300" s="212" t="s">
        <v>132</v>
      </c>
      <c r="H300" s="213">
        <v>8</v>
      </c>
      <c r="I300" s="214"/>
      <c r="J300" s="215">
        <f>ROUND(I300*H300,2)</f>
        <v>0</v>
      </c>
      <c r="K300" s="211" t="s">
        <v>133</v>
      </c>
      <c r="L300" s="47"/>
      <c r="M300" s="216" t="s">
        <v>79</v>
      </c>
      <c r="N300" s="217" t="s">
        <v>51</v>
      </c>
      <c r="O300" s="87"/>
      <c r="P300" s="218">
        <f>O300*H300</f>
        <v>0</v>
      </c>
      <c r="Q300" s="218">
        <v>0</v>
      </c>
      <c r="R300" s="218">
        <f>Q300*H300</f>
        <v>0</v>
      </c>
      <c r="S300" s="218">
        <v>0</v>
      </c>
      <c r="T300" s="219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0" t="s">
        <v>237</v>
      </c>
      <c r="AT300" s="220" t="s">
        <v>129</v>
      </c>
      <c r="AU300" s="220" t="s">
        <v>90</v>
      </c>
      <c r="AY300" s="19" t="s">
        <v>127</v>
      </c>
      <c r="BE300" s="221">
        <f>IF(N300="základní",J300,0)</f>
        <v>0</v>
      </c>
      <c r="BF300" s="221">
        <f>IF(N300="snížená",J300,0)</f>
        <v>0</v>
      </c>
      <c r="BG300" s="221">
        <f>IF(N300="zákl. přenesená",J300,0)</f>
        <v>0</v>
      </c>
      <c r="BH300" s="221">
        <f>IF(N300="sníž. přenesená",J300,0)</f>
        <v>0</v>
      </c>
      <c r="BI300" s="221">
        <f>IF(N300="nulová",J300,0)</f>
        <v>0</v>
      </c>
      <c r="BJ300" s="19" t="s">
        <v>88</v>
      </c>
      <c r="BK300" s="221">
        <f>ROUND(I300*H300,2)</f>
        <v>0</v>
      </c>
      <c r="BL300" s="19" t="s">
        <v>237</v>
      </c>
      <c r="BM300" s="220" t="s">
        <v>520</v>
      </c>
    </row>
    <row r="301" s="2" customFormat="1">
      <c r="A301" s="41"/>
      <c r="B301" s="42"/>
      <c r="C301" s="43"/>
      <c r="D301" s="222" t="s">
        <v>136</v>
      </c>
      <c r="E301" s="43"/>
      <c r="F301" s="223" t="s">
        <v>521</v>
      </c>
      <c r="G301" s="43"/>
      <c r="H301" s="43"/>
      <c r="I301" s="224"/>
      <c r="J301" s="43"/>
      <c r="K301" s="43"/>
      <c r="L301" s="47"/>
      <c r="M301" s="225"/>
      <c r="N301" s="226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19" t="s">
        <v>136</v>
      </c>
      <c r="AU301" s="19" t="s">
        <v>90</v>
      </c>
    </row>
    <row r="302" s="2" customFormat="1">
      <c r="A302" s="41"/>
      <c r="B302" s="42"/>
      <c r="C302" s="43"/>
      <c r="D302" s="227" t="s">
        <v>138</v>
      </c>
      <c r="E302" s="43"/>
      <c r="F302" s="228" t="s">
        <v>522</v>
      </c>
      <c r="G302" s="43"/>
      <c r="H302" s="43"/>
      <c r="I302" s="224"/>
      <c r="J302" s="43"/>
      <c r="K302" s="43"/>
      <c r="L302" s="47"/>
      <c r="M302" s="225"/>
      <c r="N302" s="226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19" t="s">
        <v>138</v>
      </c>
      <c r="AU302" s="19" t="s">
        <v>90</v>
      </c>
    </row>
    <row r="303" s="2" customFormat="1" ht="24.15" customHeight="1">
      <c r="A303" s="41"/>
      <c r="B303" s="42"/>
      <c r="C303" s="209" t="s">
        <v>523</v>
      </c>
      <c r="D303" s="209" t="s">
        <v>129</v>
      </c>
      <c r="E303" s="210" t="s">
        <v>524</v>
      </c>
      <c r="F303" s="211" t="s">
        <v>525</v>
      </c>
      <c r="G303" s="212" t="s">
        <v>193</v>
      </c>
      <c r="H303" s="213">
        <v>1</v>
      </c>
      <c r="I303" s="214"/>
      <c r="J303" s="215">
        <f>ROUND(I303*H303,2)</f>
        <v>0</v>
      </c>
      <c r="K303" s="211" t="s">
        <v>133</v>
      </c>
      <c r="L303" s="47"/>
      <c r="M303" s="216" t="s">
        <v>79</v>
      </c>
      <c r="N303" s="217" t="s">
        <v>51</v>
      </c>
      <c r="O303" s="87"/>
      <c r="P303" s="218">
        <f>O303*H303</f>
        <v>0</v>
      </c>
      <c r="Q303" s="218">
        <v>0</v>
      </c>
      <c r="R303" s="218">
        <f>Q303*H303</f>
        <v>0</v>
      </c>
      <c r="S303" s="218">
        <v>0.010999999999999999</v>
      </c>
      <c r="T303" s="219">
        <f>S303*H303</f>
        <v>0.010999999999999999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20" t="s">
        <v>237</v>
      </c>
      <c r="AT303" s="220" t="s">
        <v>129</v>
      </c>
      <c r="AU303" s="220" t="s">
        <v>90</v>
      </c>
      <c r="AY303" s="19" t="s">
        <v>127</v>
      </c>
      <c r="BE303" s="221">
        <f>IF(N303="základní",J303,0)</f>
        <v>0</v>
      </c>
      <c r="BF303" s="221">
        <f>IF(N303="snížená",J303,0)</f>
        <v>0</v>
      </c>
      <c r="BG303" s="221">
        <f>IF(N303="zákl. přenesená",J303,0)</f>
        <v>0</v>
      </c>
      <c r="BH303" s="221">
        <f>IF(N303="sníž. přenesená",J303,0)</f>
        <v>0</v>
      </c>
      <c r="BI303" s="221">
        <f>IF(N303="nulová",J303,0)</f>
        <v>0</v>
      </c>
      <c r="BJ303" s="19" t="s">
        <v>88</v>
      </c>
      <c r="BK303" s="221">
        <f>ROUND(I303*H303,2)</f>
        <v>0</v>
      </c>
      <c r="BL303" s="19" t="s">
        <v>237</v>
      </c>
      <c r="BM303" s="220" t="s">
        <v>526</v>
      </c>
    </row>
    <row r="304" s="2" customFormat="1">
      <c r="A304" s="41"/>
      <c r="B304" s="42"/>
      <c r="C304" s="43"/>
      <c r="D304" s="222" t="s">
        <v>136</v>
      </c>
      <c r="E304" s="43"/>
      <c r="F304" s="223" t="s">
        <v>527</v>
      </c>
      <c r="G304" s="43"/>
      <c r="H304" s="43"/>
      <c r="I304" s="224"/>
      <c r="J304" s="43"/>
      <c r="K304" s="43"/>
      <c r="L304" s="47"/>
      <c r="M304" s="225"/>
      <c r="N304" s="226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19" t="s">
        <v>136</v>
      </c>
      <c r="AU304" s="19" t="s">
        <v>90</v>
      </c>
    </row>
    <row r="305" s="2" customFormat="1">
      <c r="A305" s="41"/>
      <c r="B305" s="42"/>
      <c r="C305" s="43"/>
      <c r="D305" s="227" t="s">
        <v>138</v>
      </c>
      <c r="E305" s="43"/>
      <c r="F305" s="228" t="s">
        <v>528</v>
      </c>
      <c r="G305" s="43"/>
      <c r="H305" s="43"/>
      <c r="I305" s="224"/>
      <c r="J305" s="43"/>
      <c r="K305" s="43"/>
      <c r="L305" s="47"/>
      <c r="M305" s="225"/>
      <c r="N305" s="226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19" t="s">
        <v>138</v>
      </c>
      <c r="AU305" s="19" t="s">
        <v>90</v>
      </c>
    </row>
    <row r="306" s="2" customFormat="1" ht="16.5" customHeight="1">
      <c r="A306" s="41"/>
      <c r="B306" s="42"/>
      <c r="C306" s="209" t="s">
        <v>237</v>
      </c>
      <c r="D306" s="209" t="s">
        <v>129</v>
      </c>
      <c r="E306" s="210" t="s">
        <v>529</v>
      </c>
      <c r="F306" s="211" t="s">
        <v>530</v>
      </c>
      <c r="G306" s="212" t="s">
        <v>531</v>
      </c>
      <c r="H306" s="213">
        <v>4.5780000000000003</v>
      </c>
      <c r="I306" s="214"/>
      <c r="J306" s="215">
        <f>ROUND(I306*H306,2)</f>
        <v>0</v>
      </c>
      <c r="K306" s="211" t="s">
        <v>133</v>
      </c>
      <c r="L306" s="47"/>
      <c r="M306" s="216" t="s">
        <v>79</v>
      </c>
      <c r="N306" s="217" t="s">
        <v>51</v>
      </c>
      <c r="O306" s="87"/>
      <c r="P306" s="218">
        <f>O306*H306</f>
        <v>0</v>
      </c>
      <c r="Q306" s="218">
        <v>0</v>
      </c>
      <c r="R306" s="218">
        <f>Q306*H306</f>
        <v>0</v>
      </c>
      <c r="S306" s="218">
        <v>2.2000000000000002</v>
      </c>
      <c r="T306" s="219">
        <f>S306*H306</f>
        <v>10.071600000000002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0" t="s">
        <v>237</v>
      </c>
      <c r="AT306" s="220" t="s">
        <v>129</v>
      </c>
      <c r="AU306" s="220" t="s">
        <v>90</v>
      </c>
      <c r="AY306" s="19" t="s">
        <v>127</v>
      </c>
      <c r="BE306" s="221">
        <f>IF(N306="základní",J306,0)</f>
        <v>0</v>
      </c>
      <c r="BF306" s="221">
        <f>IF(N306="snížená",J306,0)</f>
        <v>0</v>
      </c>
      <c r="BG306" s="221">
        <f>IF(N306="zákl. přenesená",J306,0)</f>
        <v>0</v>
      </c>
      <c r="BH306" s="221">
        <f>IF(N306="sníž. přenesená",J306,0)</f>
        <v>0</v>
      </c>
      <c r="BI306" s="221">
        <f>IF(N306="nulová",J306,0)</f>
        <v>0</v>
      </c>
      <c r="BJ306" s="19" t="s">
        <v>88</v>
      </c>
      <c r="BK306" s="221">
        <f>ROUND(I306*H306,2)</f>
        <v>0</v>
      </c>
      <c r="BL306" s="19" t="s">
        <v>237</v>
      </c>
      <c r="BM306" s="220" t="s">
        <v>532</v>
      </c>
    </row>
    <row r="307" s="2" customFormat="1">
      <c r="A307" s="41"/>
      <c r="B307" s="42"/>
      <c r="C307" s="43"/>
      <c r="D307" s="222" t="s">
        <v>136</v>
      </c>
      <c r="E307" s="43"/>
      <c r="F307" s="223" t="s">
        <v>533</v>
      </c>
      <c r="G307" s="43"/>
      <c r="H307" s="43"/>
      <c r="I307" s="224"/>
      <c r="J307" s="43"/>
      <c r="K307" s="43"/>
      <c r="L307" s="47"/>
      <c r="M307" s="225"/>
      <c r="N307" s="226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19" t="s">
        <v>136</v>
      </c>
      <c r="AU307" s="19" t="s">
        <v>90</v>
      </c>
    </row>
    <row r="308" s="2" customFormat="1">
      <c r="A308" s="41"/>
      <c r="B308" s="42"/>
      <c r="C308" s="43"/>
      <c r="D308" s="227" t="s">
        <v>138</v>
      </c>
      <c r="E308" s="43"/>
      <c r="F308" s="228" t="s">
        <v>534</v>
      </c>
      <c r="G308" s="43"/>
      <c r="H308" s="43"/>
      <c r="I308" s="224"/>
      <c r="J308" s="43"/>
      <c r="K308" s="43"/>
      <c r="L308" s="47"/>
      <c r="M308" s="225"/>
      <c r="N308" s="226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19" t="s">
        <v>138</v>
      </c>
      <c r="AU308" s="19" t="s">
        <v>90</v>
      </c>
    </row>
    <row r="309" s="13" customFormat="1">
      <c r="A309" s="13"/>
      <c r="B309" s="229"/>
      <c r="C309" s="230"/>
      <c r="D309" s="227" t="s">
        <v>162</v>
      </c>
      <c r="E309" s="231" t="s">
        <v>79</v>
      </c>
      <c r="F309" s="232" t="s">
        <v>535</v>
      </c>
      <c r="G309" s="230"/>
      <c r="H309" s="233">
        <v>4.5780000000000003</v>
      </c>
      <c r="I309" s="234"/>
      <c r="J309" s="230"/>
      <c r="K309" s="230"/>
      <c r="L309" s="235"/>
      <c r="M309" s="236"/>
      <c r="N309" s="237"/>
      <c r="O309" s="237"/>
      <c r="P309" s="237"/>
      <c r="Q309" s="237"/>
      <c r="R309" s="237"/>
      <c r="S309" s="237"/>
      <c r="T309" s="23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9" t="s">
        <v>162</v>
      </c>
      <c r="AU309" s="239" t="s">
        <v>90</v>
      </c>
      <c r="AV309" s="13" t="s">
        <v>90</v>
      </c>
      <c r="AW309" s="13" t="s">
        <v>42</v>
      </c>
      <c r="AX309" s="13" t="s">
        <v>88</v>
      </c>
      <c r="AY309" s="239" t="s">
        <v>127</v>
      </c>
    </row>
    <row r="310" s="2" customFormat="1" ht="24.15" customHeight="1">
      <c r="A310" s="41"/>
      <c r="B310" s="42"/>
      <c r="C310" s="209" t="s">
        <v>536</v>
      </c>
      <c r="D310" s="209" t="s">
        <v>129</v>
      </c>
      <c r="E310" s="210" t="s">
        <v>537</v>
      </c>
      <c r="F310" s="211" t="s">
        <v>538</v>
      </c>
      <c r="G310" s="212" t="s">
        <v>142</v>
      </c>
      <c r="H310" s="213">
        <v>16</v>
      </c>
      <c r="I310" s="214"/>
      <c r="J310" s="215">
        <f>ROUND(I310*H310,2)</f>
        <v>0</v>
      </c>
      <c r="K310" s="211" t="s">
        <v>133</v>
      </c>
      <c r="L310" s="47"/>
      <c r="M310" s="216" t="s">
        <v>79</v>
      </c>
      <c r="N310" s="217" t="s">
        <v>51</v>
      </c>
      <c r="O310" s="87"/>
      <c r="P310" s="218">
        <f>O310*H310</f>
        <v>0</v>
      </c>
      <c r="Q310" s="218">
        <v>0</v>
      </c>
      <c r="R310" s="218">
        <f>Q310*H310</f>
        <v>0</v>
      </c>
      <c r="S310" s="218">
        <v>0</v>
      </c>
      <c r="T310" s="219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20" t="s">
        <v>237</v>
      </c>
      <c r="AT310" s="220" t="s">
        <v>129</v>
      </c>
      <c r="AU310" s="220" t="s">
        <v>90</v>
      </c>
      <c r="AY310" s="19" t="s">
        <v>127</v>
      </c>
      <c r="BE310" s="221">
        <f>IF(N310="základní",J310,0)</f>
        <v>0</v>
      </c>
      <c r="BF310" s="221">
        <f>IF(N310="snížená",J310,0)</f>
        <v>0</v>
      </c>
      <c r="BG310" s="221">
        <f>IF(N310="zákl. přenesená",J310,0)</f>
        <v>0</v>
      </c>
      <c r="BH310" s="221">
        <f>IF(N310="sníž. přenesená",J310,0)</f>
        <v>0</v>
      </c>
      <c r="BI310" s="221">
        <f>IF(N310="nulová",J310,0)</f>
        <v>0</v>
      </c>
      <c r="BJ310" s="19" t="s">
        <v>88</v>
      </c>
      <c r="BK310" s="221">
        <f>ROUND(I310*H310,2)</f>
        <v>0</v>
      </c>
      <c r="BL310" s="19" t="s">
        <v>237</v>
      </c>
      <c r="BM310" s="220" t="s">
        <v>539</v>
      </c>
    </row>
    <row r="311" s="2" customFormat="1">
      <c r="A311" s="41"/>
      <c r="B311" s="42"/>
      <c r="C311" s="43"/>
      <c r="D311" s="222" t="s">
        <v>136</v>
      </c>
      <c r="E311" s="43"/>
      <c r="F311" s="223" t="s">
        <v>540</v>
      </c>
      <c r="G311" s="43"/>
      <c r="H311" s="43"/>
      <c r="I311" s="224"/>
      <c r="J311" s="43"/>
      <c r="K311" s="43"/>
      <c r="L311" s="47"/>
      <c r="M311" s="225"/>
      <c r="N311" s="226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19" t="s">
        <v>136</v>
      </c>
      <c r="AU311" s="19" t="s">
        <v>90</v>
      </c>
    </row>
    <row r="312" s="2" customFormat="1">
      <c r="A312" s="41"/>
      <c r="B312" s="42"/>
      <c r="C312" s="43"/>
      <c r="D312" s="227" t="s">
        <v>138</v>
      </c>
      <c r="E312" s="43"/>
      <c r="F312" s="228" t="s">
        <v>541</v>
      </c>
      <c r="G312" s="43"/>
      <c r="H312" s="43"/>
      <c r="I312" s="224"/>
      <c r="J312" s="43"/>
      <c r="K312" s="43"/>
      <c r="L312" s="47"/>
      <c r="M312" s="225"/>
      <c r="N312" s="226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19" t="s">
        <v>138</v>
      </c>
      <c r="AU312" s="19" t="s">
        <v>90</v>
      </c>
    </row>
    <row r="313" s="13" customFormat="1">
      <c r="A313" s="13"/>
      <c r="B313" s="229"/>
      <c r="C313" s="230"/>
      <c r="D313" s="227" t="s">
        <v>162</v>
      </c>
      <c r="E313" s="231" t="s">
        <v>79</v>
      </c>
      <c r="F313" s="232" t="s">
        <v>542</v>
      </c>
      <c r="G313" s="230"/>
      <c r="H313" s="233">
        <v>16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9" t="s">
        <v>162</v>
      </c>
      <c r="AU313" s="239" t="s">
        <v>90</v>
      </c>
      <c r="AV313" s="13" t="s">
        <v>90</v>
      </c>
      <c r="AW313" s="13" t="s">
        <v>42</v>
      </c>
      <c r="AX313" s="13" t="s">
        <v>88</v>
      </c>
      <c r="AY313" s="239" t="s">
        <v>127</v>
      </c>
    </row>
    <row r="314" s="2" customFormat="1" ht="24.15" customHeight="1">
      <c r="A314" s="41"/>
      <c r="B314" s="42"/>
      <c r="C314" s="209" t="s">
        <v>543</v>
      </c>
      <c r="D314" s="209" t="s">
        <v>129</v>
      </c>
      <c r="E314" s="210" t="s">
        <v>544</v>
      </c>
      <c r="F314" s="211" t="s">
        <v>545</v>
      </c>
      <c r="G314" s="212" t="s">
        <v>142</v>
      </c>
      <c r="H314" s="213">
        <v>16</v>
      </c>
      <c r="I314" s="214"/>
      <c r="J314" s="215">
        <f>ROUND(I314*H314,2)</f>
        <v>0</v>
      </c>
      <c r="K314" s="211" t="s">
        <v>133</v>
      </c>
      <c r="L314" s="47"/>
      <c r="M314" s="216" t="s">
        <v>79</v>
      </c>
      <c r="N314" s="217" t="s">
        <v>51</v>
      </c>
      <c r="O314" s="87"/>
      <c r="P314" s="218">
        <f>O314*H314</f>
        <v>0</v>
      </c>
      <c r="Q314" s="218">
        <v>0</v>
      </c>
      <c r="R314" s="218">
        <f>Q314*H314</f>
        <v>0</v>
      </c>
      <c r="S314" s="218">
        <v>0</v>
      </c>
      <c r="T314" s="219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20" t="s">
        <v>237</v>
      </c>
      <c r="AT314" s="220" t="s">
        <v>129</v>
      </c>
      <c r="AU314" s="220" t="s">
        <v>90</v>
      </c>
      <c r="AY314" s="19" t="s">
        <v>127</v>
      </c>
      <c r="BE314" s="221">
        <f>IF(N314="základní",J314,0)</f>
        <v>0</v>
      </c>
      <c r="BF314" s="221">
        <f>IF(N314="snížená",J314,0)</f>
        <v>0</v>
      </c>
      <c r="BG314" s="221">
        <f>IF(N314="zákl. přenesená",J314,0)</f>
        <v>0</v>
      </c>
      <c r="BH314" s="221">
        <f>IF(N314="sníž. přenesená",J314,0)</f>
        <v>0</v>
      </c>
      <c r="BI314" s="221">
        <f>IF(N314="nulová",J314,0)</f>
        <v>0</v>
      </c>
      <c r="BJ314" s="19" t="s">
        <v>88</v>
      </c>
      <c r="BK314" s="221">
        <f>ROUND(I314*H314,2)</f>
        <v>0</v>
      </c>
      <c r="BL314" s="19" t="s">
        <v>237</v>
      </c>
      <c r="BM314" s="220" t="s">
        <v>546</v>
      </c>
    </row>
    <row r="315" s="2" customFormat="1">
      <c r="A315" s="41"/>
      <c r="B315" s="42"/>
      <c r="C315" s="43"/>
      <c r="D315" s="222" t="s">
        <v>136</v>
      </c>
      <c r="E315" s="43"/>
      <c r="F315" s="223" t="s">
        <v>547</v>
      </c>
      <c r="G315" s="43"/>
      <c r="H315" s="43"/>
      <c r="I315" s="224"/>
      <c r="J315" s="43"/>
      <c r="K315" s="43"/>
      <c r="L315" s="47"/>
      <c r="M315" s="225"/>
      <c r="N315" s="226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19" t="s">
        <v>136</v>
      </c>
      <c r="AU315" s="19" t="s">
        <v>90</v>
      </c>
    </row>
    <row r="316" s="2" customFormat="1">
      <c r="A316" s="41"/>
      <c r="B316" s="42"/>
      <c r="C316" s="43"/>
      <c r="D316" s="227" t="s">
        <v>138</v>
      </c>
      <c r="E316" s="43"/>
      <c r="F316" s="228" t="s">
        <v>548</v>
      </c>
      <c r="G316" s="43"/>
      <c r="H316" s="43"/>
      <c r="I316" s="224"/>
      <c r="J316" s="43"/>
      <c r="K316" s="43"/>
      <c r="L316" s="47"/>
      <c r="M316" s="225"/>
      <c r="N316" s="226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19" t="s">
        <v>138</v>
      </c>
      <c r="AU316" s="19" t="s">
        <v>90</v>
      </c>
    </row>
    <row r="317" s="13" customFormat="1">
      <c r="A317" s="13"/>
      <c r="B317" s="229"/>
      <c r="C317" s="230"/>
      <c r="D317" s="227" t="s">
        <v>162</v>
      </c>
      <c r="E317" s="231" t="s">
        <v>79</v>
      </c>
      <c r="F317" s="232" t="s">
        <v>542</v>
      </c>
      <c r="G317" s="230"/>
      <c r="H317" s="233">
        <v>16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162</v>
      </c>
      <c r="AU317" s="239" t="s">
        <v>90</v>
      </c>
      <c r="AV317" s="13" t="s">
        <v>90</v>
      </c>
      <c r="AW317" s="13" t="s">
        <v>42</v>
      </c>
      <c r="AX317" s="13" t="s">
        <v>88</v>
      </c>
      <c r="AY317" s="239" t="s">
        <v>127</v>
      </c>
    </row>
    <row r="318" s="2" customFormat="1" ht="24.15" customHeight="1">
      <c r="A318" s="41"/>
      <c r="B318" s="42"/>
      <c r="C318" s="209" t="s">
        <v>549</v>
      </c>
      <c r="D318" s="209" t="s">
        <v>129</v>
      </c>
      <c r="E318" s="210" t="s">
        <v>550</v>
      </c>
      <c r="F318" s="211" t="s">
        <v>551</v>
      </c>
      <c r="G318" s="212" t="s">
        <v>193</v>
      </c>
      <c r="H318" s="213">
        <v>236</v>
      </c>
      <c r="I318" s="214"/>
      <c r="J318" s="215">
        <f>ROUND(I318*H318,2)</f>
        <v>0</v>
      </c>
      <c r="K318" s="211" t="s">
        <v>133</v>
      </c>
      <c r="L318" s="47"/>
      <c r="M318" s="216" t="s">
        <v>79</v>
      </c>
      <c r="N318" s="217" t="s">
        <v>51</v>
      </c>
      <c r="O318" s="87"/>
      <c r="P318" s="218">
        <f>O318*H318</f>
        <v>0</v>
      </c>
      <c r="Q318" s="218">
        <v>0.0027299999999999998</v>
      </c>
      <c r="R318" s="218">
        <f>Q318*H318</f>
        <v>0.64427999999999996</v>
      </c>
      <c r="S318" s="218">
        <v>0</v>
      </c>
      <c r="T318" s="219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20" t="s">
        <v>237</v>
      </c>
      <c r="AT318" s="220" t="s">
        <v>129</v>
      </c>
      <c r="AU318" s="220" t="s">
        <v>90</v>
      </c>
      <c r="AY318" s="19" t="s">
        <v>127</v>
      </c>
      <c r="BE318" s="221">
        <f>IF(N318="základní",J318,0)</f>
        <v>0</v>
      </c>
      <c r="BF318" s="221">
        <f>IF(N318="snížená",J318,0)</f>
        <v>0</v>
      </c>
      <c r="BG318" s="221">
        <f>IF(N318="zákl. přenesená",J318,0)</f>
        <v>0</v>
      </c>
      <c r="BH318" s="221">
        <f>IF(N318="sníž. přenesená",J318,0)</f>
        <v>0</v>
      </c>
      <c r="BI318" s="221">
        <f>IF(N318="nulová",J318,0)</f>
        <v>0</v>
      </c>
      <c r="BJ318" s="19" t="s">
        <v>88</v>
      </c>
      <c r="BK318" s="221">
        <f>ROUND(I318*H318,2)</f>
        <v>0</v>
      </c>
      <c r="BL318" s="19" t="s">
        <v>237</v>
      </c>
      <c r="BM318" s="220" t="s">
        <v>552</v>
      </c>
    </row>
    <row r="319" s="2" customFormat="1">
      <c r="A319" s="41"/>
      <c r="B319" s="42"/>
      <c r="C319" s="43"/>
      <c r="D319" s="222" t="s">
        <v>136</v>
      </c>
      <c r="E319" s="43"/>
      <c r="F319" s="223" t="s">
        <v>553</v>
      </c>
      <c r="G319" s="43"/>
      <c r="H319" s="43"/>
      <c r="I319" s="224"/>
      <c r="J319" s="43"/>
      <c r="K319" s="43"/>
      <c r="L319" s="47"/>
      <c r="M319" s="225"/>
      <c r="N319" s="226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19" t="s">
        <v>136</v>
      </c>
      <c r="AU319" s="19" t="s">
        <v>90</v>
      </c>
    </row>
    <row r="320" s="2" customFormat="1">
      <c r="A320" s="41"/>
      <c r="B320" s="42"/>
      <c r="C320" s="43"/>
      <c r="D320" s="227" t="s">
        <v>138</v>
      </c>
      <c r="E320" s="43"/>
      <c r="F320" s="228" t="s">
        <v>554</v>
      </c>
      <c r="G320" s="43"/>
      <c r="H320" s="43"/>
      <c r="I320" s="224"/>
      <c r="J320" s="43"/>
      <c r="K320" s="43"/>
      <c r="L320" s="47"/>
      <c r="M320" s="225"/>
      <c r="N320" s="226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19" t="s">
        <v>138</v>
      </c>
      <c r="AU320" s="19" t="s">
        <v>90</v>
      </c>
    </row>
    <row r="321" s="13" customFormat="1">
      <c r="A321" s="13"/>
      <c r="B321" s="229"/>
      <c r="C321" s="230"/>
      <c r="D321" s="227" t="s">
        <v>162</v>
      </c>
      <c r="E321" s="231" t="s">
        <v>79</v>
      </c>
      <c r="F321" s="232" t="s">
        <v>555</v>
      </c>
      <c r="G321" s="230"/>
      <c r="H321" s="233">
        <v>236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9" t="s">
        <v>162</v>
      </c>
      <c r="AU321" s="239" t="s">
        <v>90</v>
      </c>
      <c r="AV321" s="13" t="s">
        <v>90</v>
      </c>
      <c r="AW321" s="13" t="s">
        <v>42</v>
      </c>
      <c r="AX321" s="13" t="s">
        <v>88</v>
      </c>
      <c r="AY321" s="239" t="s">
        <v>127</v>
      </c>
    </row>
    <row r="322" s="2" customFormat="1" ht="16.5" customHeight="1">
      <c r="A322" s="41"/>
      <c r="B322" s="42"/>
      <c r="C322" s="251" t="s">
        <v>556</v>
      </c>
      <c r="D322" s="251" t="s">
        <v>230</v>
      </c>
      <c r="E322" s="252" t="s">
        <v>557</v>
      </c>
      <c r="F322" s="253" t="s">
        <v>558</v>
      </c>
      <c r="G322" s="254" t="s">
        <v>193</v>
      </c>
      <c r="H322" s="255">
        <v>276</v>
      </c>
      <c r="I322" s="256"/>
      <c r="J322" s="257">
        <f>ROUND(I322*H322,2)</f>
        <v>0</v>
      </c>
      <c r="K322" s="253" t="s">
        <v>79</v>
      </c>
      <c r="L322" s="258"/>
      <c r="M322" s="259" t="s">
        <v>79</v>
      </c>
      <c r="N322" s="260" t="s">
        <v>51</v>
      </c>
      <c r="O322" s="87"/>
      <c r="P322" s="218">
        <f>O322*H322</f>
        <v>0</v>
      </c>
      <c r="Q322" s="218">
        <v>0</v>
      </c>
      <c r="R322" s="218">
        <f>Q322*H322</f>
        <v>0</v>
      </c>
      <c r="S322" s="218">
        <v>0</v>
      </c>
      <c r="T322" s="219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20" t="s">
        <v>301</v>
      </c>
      <c r="AT322" s="220" t="s">
        <v>230</v>
      </c>
      <c r="AU322" s="220" t="s">
        <v>90</v>
      </c>
      <c r="AY322" s="19" t="s">
        <v>127</v>
      </c>
      <c r="BE322" s="221">
        <f>IF(N322="základní",J322,0)</f>
        <v>0</v>
      </c>
      <c r="BF322" s="221">
        <f>IF(N322="snížená",J322,0)</f>
        <v>0</v>
      </c>
      <c r="BG322" s="221">
        <f>IF(N322="zákl. přenesená",J322,0)</f>
        <v>0</v>
      </c>
      <c r="BH322" s="221">
        <f>IF(N322="sníž. přenesená",J322,0)</f>
        <v>0</v>
      </c>
      <c r="BI322" s="221">
        <f>IF(N322="nulová",J322,0)</f>
        <v>0</v>
      </c>
      <c r="BJ322" s="19" t="s">
        <v>88</v>
      </c>
      <c r="BK322" s="221">
        <f>ROUND(I322*H322,2)</f>
        <v>0</v>
      </c>
      <c r="BL322" s="19" t="s">
        <v>301</v>
      </c>
      <c r="BM322" s="220" t="s">
        <v>559</v>
      </c>
    </row>
    <row r="323" s="2" customFormat="1">
      <c r="A323" s="41"/>
      <c r="B323" s="42"/>
      <c r="C323" s="43"/>
      <c r="D323" s="227" t="s">
        <v>138</v>
      </c>
      <c r="E323" s="43"/>
      <c r="F323" s="228" t="s">
        <v>560</v>
      </c>
      <c r="G323" s="43"/>
      <c r="H323" s="43"/>
      <c r="I323" s="224"/>
      <c r="J323" s="43"/>
      <c r="K323" s="43"/>
      <c r="L323" s="47"/>
      <c r="M323" s="225"/>
      <c r="N323" s="226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19" t="s">
        <v>138</v>
      </c>
      <c r="AU323" s="19" t="s">
        <v>90</v>
      </c>
    </row>
    <row r="324" s="13" customFormat="1">
      <c r="A324" s="13"/>
      <c r="B324" s="229"/>
      <c r="C324" s="230"/>
      <c r="D324" s="227" t="s">
        <v>162</v>
      </c>
      <c r="E324" s="231" t="s">
        <v>79</v>
      </c>
      <c r="F324" s="232" t="s">
        <v>561</v>
      </c>
      <c r="G324" s="230"/>
      <c r="H324" s="233">
        <v>276</v>
      </c>
      <c r="I324" s="234"/>
      <c r="J324" s="230"/>
      <c r="K324" s="230"/>
      <c r="L324" s="235"/>
      <c r="M324" s="236"/>
      <c r="N324" s="237"/>
      <c r="O324" s="237"/>
      <c r="P324" s="237"/>
      <c r="Q324" s="237"/>
      <c r="R324" s="237"/>
      <c r="S324" s="237"/>
      <c r="T324" s="23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9" t="s">
        <v>162</v>
      </c>
      <c r="AU324" s="239" t="s">
        <v>90</v>
      </c>
      <c r="AV324" s="13" t="s">
        <v>90</v>
      </c>
      <c r="AW324" s="13" t="s">
        <v>42</v>
      </c>
      <c r="AX324" s="13" t="s">
        <v>88</v>
      </c>
      <c r="AY324" s="239" t="s">
        <v>127</v>
      </c>
    </row>
    <row r="325" s="2" customFormat="1" ht="16.5" customHeight="1">
      <c r="A325" s="41"/>
      <c r="B325" s="42"/>
      <c r="C325" s="251" t="s">
        <v>562</v>
      </c>
      <c r="D325" s="251" t="s">
        <v>230</v>
      </c>
      <c r="E325" s="252" t="s">
        <v>563</v>
      </c>
      <c r="F325" s="253" t="s">
        <v>564</v>
      </c>
      <c r="G325" s="254" t="s">
        <v>142</v>
      </c>
      <c r="H325" s="255">
        <v>30</v>
      </c>
      <c r="I325" s="256"/>
      <c r="J325" s="257">
        <f>ROUND(I325*H325,2)</f>
        <v>0</v>
      </c>
      <c r="K325" s="253" t="s">
        <v>79</v>
      </c>
      <c r="L325" s="258"/>
      <c r="M325" s="259" t="s">
        <v>79</v>
      </c>
      <c r="N325" s="260" t="s">
        <v>51</v>
      </c>
      <c r="O325" s="87"/>
      <c r="P325" s="218">
        <f>O325*H325</f>
        <v>0</v>
      </c>
      <c r="Q325" s="218">
        <v>0</v>
      </c>
      <c r="R325" s="218">
        <f>Q325*H325</f>
        <v>0</v>
      </c>
      <c r="S325" s="218">
        <v>0</v>
      </c>
      <c r="T325" s="219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0" t="s">
        <v>301</v>
      </c>
      <c r="AT325" s="220" t="s">
        <v>230</v>
      </c>
      <c r="AU325" s="220" t="s">
        <v>90</v>
      </c>
      <c r="AY325" s="19" t="s">
        <v>127</v>
      </c>
      <c r="BE325" s="221">
        <f>IF(N325="základní",J325,0)</f>
        <v>0</v>
      </c>
      <c r="BF325" s="221">
        <f>IF(N325="snížená",J325,0)</f>
        <v>0</v>
      </c>
      <c r="BG325" s="221">
        <f>IF(N325="zákl. přenesená",J325,0)</f>
        <v>0</v>
      </c>
      <c r="BH325" s="221">
        <f>IF(N325="sníž. přenesená",J325,0)</f>
        <v>0</v>
      </c>
      <c r="BI325" s="221">
        <f>IF(N325="nulová",J325,0)</f>
        <v>0</v>
      </c>
      <c r="BJ325" s="19" t="s">
        <v>88</v>
      </c>
      <c r="BK325" s="221">
        <f>ROUND(I325*H325,2)</f>
        <v>0</v>
      </c>
      <c r="BL325" s="19" t="s">
        <v>301</v>
      </c>
      <c r="BM325" s="220" t="s">
        <v>565</v>
      </c>
    </row>
    <row r="326" s="2" customFormat="1">
      <c r="A326" s="41"/>
      <c r="B326" s="42"/>
      <c r="C326" s="43"/>
      <c r="D326" s="227" t="s">
        <v>138</v>
      </c>
      <c r="E326" s="43"/>
      <c r="F326" s="228" t="s">
        <v>566</v>
      </c>
      <c r="G326" s="43"/>
      <c r="H326" s="43"/>
      <c r="I326" s="224"/>
      <c r="J326" s="43"/>
      <c r="K326" s="43"/>
      <c r="L326" s="47"/>
      <c r="M326" s="225"/>
      <c r="N326" s="226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19" t="s">
        <v>138</v>
      </c>
      <c r="AU326" s="19" t="s">
        <v>90</v>
      </c>
    </row>
    <row r="327" s="2" customFormat="1" ht="24.15" customHeight="1">
      <c r="A327" s="41"/>
      <c r="B327" s="42"/>
      <c r="C327" s="209" t="s">
        <v>567</v>
      </c>
      <c r="D327" s="209" t="s">
        <v>129</v>
      </c>
      <c r="E327" s="210" t="s">
        <v>568</v>
      </c>
      <c r="F327" s="211" t="s">
        <v>569</v>
      </c>
      <c r="G327" s="212" t="s">
        <v>531</v>
      </c>
      <c r="H327" s="213">
        <v>57.210000000000001</v>
      </c>
      <c r="I327" s="214"/>
      <c r="J327" s="215">
        <f>ROUND(I327*H327,2)</f>
        <v>0</v>
      </c>
      <c r="K327" s="211" t="s">
        <v>133</v>
      </c>
      <c r="L327" s="47"/>
      <c r="M327" s="216" t="s">
        <v>79</v>
      </c>
      <c r="N327" s="217" t="s">
        <v>51</v>
      </c>
      <c r="O327" s="87"/>
      <c r="P327" s="218">
        <f>O327*H327</f>
        <v>0</v>
      </c>
      <c r="Q327" s="218">
        <v>0</v>
      </c>
      <c r="R327" s="218">
        <f>Q327*H327</f>
        <v>0</v>
      </c>
      <c r="S327" s="218">
        <v>0</v>
      </c>
      <c r="T327" s="219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20" t="s">
        <v>237</v>
      </c>
      <c r="AT327" s="220" t="s">
        <v>129</v>
      </c>
      <c r="AU327" s="220" t="s">
        <v>90</v>
      </c>
      <c r="AY327" s="19" t="s">
        <v>127</v>
      </c>
      <c r="BE327" s="221">
        <f>IF(N327="základní",J327,0)</f>
        <v>0</v>
      </c>
      <c r="BF327" s="221">
        <f>IF(N327="snížená",J327,0)</f>
        <v>0</v>
      </c>
      <c r="BG327" s="221">
        <f>IF(N327="zákl. přenesená",J327,0)</f>
        <v>0</v>
      </c>
      <c r="BH327" s="221">
        <f>IF(N327="sníž. přenesená",J327,0)</f>
        <v>0</v>
      </c>
      <c r="BI327" s="221">
        <f>IF(N327="nulová",J327,0)</f>
        <v>0</v>
      </c>
      <c r="BJ327" s="19" t="s">
        <v>88</v>
      </c>
      <c r="BK327" s="221">
        <f>ROUND(I327*H327,2)</f>
        <v>0</v>
      </c>
      <c r="BL327" s="19" t="s">
        <v>237</v>
      </c>
      <c r="BM327" s="220" t="s">
        <v>570</v>
      </c>
    </row>
    <row r="328" s="2" customFormat="1">
      <c r="A328" s="41"/>
      <c r="B328" s="42"/>
      <c r="C328" s="43"/>
      <c r="D328" s="222" t="s">
        <v>136</v>
      </c>
      <c r="E328" s="43"/>
      <c r="F328" s="223" t="s">
        <v>571</v>
      </c>
      <c r="G328" s="43"/>
      <c r="H328" s="43"/>
      <c r="I328" s="224"/>
      <c r="J328" s="43"/>
      <c r="K328" s="43"/>
      <c r="L328" s="47"/>
      <c r="M328" s="225"/>
      <c r="N328" s="226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19" t="s">
        <v>136</v>
      </c>
      <c r="AU328" s="19" t="s">
        <v>90</v>
      </c>
    </row>
    <row r="329" s="2" customFormat="1">
      <c r="A329" s="41"/>
      <c r="B329" s="42"/>
      <c r="C329" s="43"/>
      <c r="D329" s="227" t="s">
        <v>138</v>
      </c>
      <c r="E329" s="43"/>
      <c r="F329" s="228" t="s">
        <v>572</v>
      </c>
      <c r="G329" s="43"/>
      <c r="H329" s="43"/>
      <c r="I329" s="224"/>
      <c r="J329" s="43"/>
      <c r="K329" s="43"/>
      <c r="L329" s="47"/>
      <c r="M329" s="225"/>
      <c r="N329" s="226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19" t="s">
        <v>138</v>
      </c>
      <c r="AU329" s="19" t="s">
        <v>90</v>
      </c>
    </row>
    <row r="330" s="13" customFormat="1">
      <c r="A330" s="13"/>
      <c r="B330" s="229"/>
      <c r="C330" s="230"/>
      <c r="D330" s="227" t="s">
        <v>162</v>
      </c>
      <c r="E330" s="231" t="s">
        <v>79</v>
      </c>
      <c r="F330" s="232" t="s">
        <v>573</v>
      </c>
      <c r="G330" s="230"/>
      <c r="H330" s="233">
        <v>6</v>
      </c>
      <c r="I330" s="234"/>
      <c r="J330" s="230"/>
      <c r="K330" s="230"/>
      <c r="L330" s="235"/>
      <c r="M330" s="236"/>
      <c r="N330" s="237"/>
      <c r="O330" s="237"/>
      <c r="P330" s="237"/>
      <c r="Q330" s="237"/>
      <c r="R330" s="237"/>
      <c r="S330" s="237"/>
      <c r="T330" s="23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9" t="s">
        <v>162</v>
      </c>
      <c r="AU330" s="239" t="s">
        <v>90</v>
      </c>
      <c r="AV330" s="13" t="s">
        <v>90</v>
      </c>
      <c r="AW330" s="13" t="s">
        <v>42</v>
      </c>
      <c r="AX330" s="13" t="s">
        <v>81</v>
      </c>
      <c r="AY330" s="239" t="s">
        <v>127</v>
      </c>
    </row>
    <row r="331" s="13" customFormat="1">
      <c r="A331" s="13"/>
      <c r="B331" s="229"/>
      <c r="C331" s="230"/>
      <c r="D331" s="227" t="s">
        <v>162</v>
      </c>
      <c r="E331" s="231" t="s">
        <v>79</v>
      </c>
      <c r="F331" s="232" t="s">
        <v>574</v>
      </c>
      <c r="G331" s="230"/>
      <c r="H331" s="233">
        <v>9.8599999999999994</v>
      </c>
      <c r="I331" s="234"/>
      <c r="J331" s="230"/>
      <c r="K331" s="230"/>
      <c r="L331" s="235"/>
      <c r="M331" s="236"/>
      <c r="N331" s="237"/>
      <c r="O331" s="237"/>
      <c r="P331" s="237"/>
      <c r="Q331" s="237"/>
      <c r="R331" s="237"/>
      <c r="S331" s="237"/>
      <c r="T331" s="23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9" t="s">
        <v>162</v>
      </c>
      <c r="AU331" s="239" t="s">
        <v>90</v>
      </c>
      <c r="AV331" s="13" t="s">
        <v>90</v>
      </c>
      <c r="AW331" s="13" t="s">
        <v>42</v>
      </c>
      <c r="AX331" s="13" t="s">
        <v>81</v>
      </c>
      <c r="AY331" s="239" t="s">
        <v>127</v>
      </c>
    </row>
    <row r="332" s="13" customFormat="1">
      <c r="A332" s="13"/>
      <c r="B332" s="229"/>
      <c r="C332" s="230"/>
      <c r="D332" s="227" t="s">
        <v>162</v>
      </c>
      <c r="E332" s="231" t="s">
        <v>79</v>
      </c>
      <c r="F332" s="232" t="s">
        <v>575</v>
      </c>
      <c r="G332" s="230"/>
      <c r="H332" s="233">
        <v>72.239999999999995</v>
      </c>
      <c r="I332" s="234"/>
      <c r="J332" s="230"/>
      <c r="K332" s="230"/>
      <c r="L332" s="235"/>
      <c r="M332" s="236"/>
      <c r="N332" s="237"/>
      <c r="O332" s="237"/>
      <c r="P332" s="237"/>
      <c r="Q332" s="237"/>
      <c r="R332" s="237"/>
      <c r="S332" s="237"/>
      <c r="T332" s="23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9" t="s">
        <v>162</v>
      </c>
      <c r="AU332" s="239" t="s">
        <v>90</v>
      </c>
      <c r="AV332" s="13" t="s">
        <v>90</v>
      </c>
      <c r="AW332" s="13" t="s">
        <v>42</v>
      </c>
      <c r="AX332" s="13" t="s">
        <v>81</v>
      </c>
      <c r="AY332" s="239" t="s">
        <v>127</v>
      </c>
    </row>
    <row r="333" s="13" customFormat="1">
      <c r="A333" s="13"/>
      <c r="B333" s="229"/>
      <c r="C333" s="230"/>
      <c r="D333" s="227" t="s">
        <v>162</v>
      </c>
      <c r="E333" s="231" t="s">
        <v>79</v>
      </c>
      <c r="F333" s="232" t="s">
        <v>576</v>
      </c>
      <c r="G333" s="230"/>
      <c r="H333" s="233">
        <v>26.32</v>
      </c>
      <c r="I333" s="234"/>
      <c r="J333" s="230"/>
      <c r="K333" s="230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162</v>
      </c>
      <c r="AU333" s="239" t="s">
        <v>90</v>
      </c>
      <c r="AV333" s="13" t="s">
        <v>90</v>
      </c>
      <c r="AW333" s="13" t="s">
        <v>42</v>
      </c>
      <c r="AX333" s="13" t="s">
        <v>81</v>
      </c>
      <c r="AY333" s="239" t="s">
        <v>127</v>
      </c>
    </row>
    <row r="334" s="14" customFormat="1">
      <c r="A334" s="14"/>
      <c r="B334" s="240"/>
      <c r="C334" s="241"/>
      <c r="D334" s="227" t="s">
        <v>162</v>
      </c>
      <c r="E334" s="242" t="s">
        <v>79</v>
      </c>
      <c r="F334" s="243" t="s">
        <v>216</v>
      </c>
      <c r="G334" s="241"/>
      <c r="H334" s="244">
        <v>114.41999999999999</v>
      </c>
      <c r="I334" s="245"/>
      <c r="J334" s="241"/>
      <c r="K334" s="241"/>
      <c r="L334" s="246"/>
      <c r="M334" s="247"/>
      <c r="N334" s="248"/>
      <c r="O334" s="248"/>
      <c r="P334" s="248"/>
      <c r="Q334" s="248"/>
      <c r="R334" s="248"/>
      <c r="S334" s="248"/>
      <c r="T334" s="24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0" t="s">
        <v>162</v>
      </c>
      <c r="AU334" s="250" t="s">
        <v>90</v>
      </c>
      <c r="AV334" s="14" t="s">
        <v>134</v>
      </c>
      <c r="AW334" s="14" t="s">
        <v>42</v>
      </c>
      <c r="AX334" s="14" t="s">
        <v>81</v>
      </c>
      <c r="AY334" s="250" t="s">
        <v>127</v>
      </c>
    </row>
    <row r="335" s="13" customFormat="1">
      <c r="A335" s="13"/>
      <c r="B335" s="229"/>
      <c r="C335" s="230"/>
      <c r="D335" s="227" t="s">
        <v>162</v>
      </c>
      <c r="E335" s="231" t="s">
        <v>79</v>
      </c>
      <c r="F335" s="232" t="s">
        <v>577</v>
      </c>
      <c r="G335" s="230"/>
      <c r="H335" s="233">
        <v>57.210000000000001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9" t="s">
        <v>162</v>
      </c>
      <c r="AU335" s="239" t="s">
        <v>90</v>
      </c>
      <c r="AV335" s="13" t="s">
        <v>90</v>
      </c>
      <c r="AW335" s="13" t="s">
        <v>42</v>
      </c>
      <c r="AX335" s="13" t="s">
        <v>81</v>
      </c>
      <c r="AY335" s="239" t="s">
        <v>127</v>
      </c>
    </row>
    <row r="336" s="14" customFormat="1">
      <c r="A336" s="14"/>
      <c r="B336" s="240"/>
      <c r="C336" s="241"/>
      <c r="D336" s="227" t="s">
        <v>162</v>
      </c>
      <c r="E336" s="242" t="s">
        <v>79</v>
      </c>
      <c r="F336" s="243" t="s">
        <v>216</v>
      </c>
      <c r="G336" s="241"/>
      <c r="H336" s="244">
        <v>57.210000000000001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0" t="s">
        <v>162</v>
      </c>
      <c r="AU336" s="250" t="s">
        <v>90</v>
      </c>
      <c r="AV336" s="14" t="s">
        <v>134</v>
      </c>
      <c r="AW336" s="14" t="s">
        <v>42</v>
      </c>
      <c r="AX336" s="14" t="s">
        <v>88</v>
      </c>
      <c r="AY336" s="250" t="s">
        <v>127</v>
      </c>
    </row>
    <row r="337" s="2" customFormat="1" ht="24.15" customHeight="1">
      <c r="A337" s="41"/>
      <c r="B337" s="42"/>
      <c r="C337" s="209" t="s">
        <v>578</v>
      </c>
      <c r="D337" s="209" t="s">
        <v>129</v>
      </c>
      <c r="E337" s="210" t="s">
        <v>579</v>
      </c>
      <c r="F337" s="211" t="s">
        <v>580</v>
      </c>
      <c r="G337" s="212" t="s">
        <v>531</v>
      </c>
      <c r="H337" s="213">
        <v>57.210000000000001</v>
      </c>
      <c r="I337" s="214"/>
      <c r="J337" s="215">
        <f>ROUND(I337*H337,2)</f>
        <v>0</v>
      </c>
      <c r="K337" s="211" t="s">
        <v>133</v>
      </c>
      <c r="L337" s="47"/>
      <c r="M337" s="216" t="s">
        <v>79</v>
      </c>
      <c r="N337" s="217" t="s">
        <v>51</v>
      </c>
      <c r="O337" s="87"/>
      <c r="P337" s="218">
        <f>O337*H337</f>
        <v>0</v>
      </c>
      <c r="Q337" s="218">
        <v>0</v>
      </c>
      <c r="R337" s="218">
        <f>Q337*H337</f>
        <v>0</v>
      </c>
      <c r="S337" s="218">
        <v>0</v>
      </c>
      <c r="T337" s="219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20" t="s">
        <v>237</v>
      </c>
      <c r="AT337" s="220" t="s">
        <v>129</v>
      </c>
      <c r="AU337" s="220" t="s">
        <v>90</v>
      </c>
      <c r="AY337" s="19" t="s">
        <v>127</v>
      </c>
      <c r="BE337" s="221">
        <f>IF(N337="základní",J337,0)</f>
        <v>0</v>
      </c>
      <c r="BF337" s="221">
        <f>IF(N337="snížená",J337,0)</f>
        <v>0</v>
      </c>
      <c r="BG337" s="221">
        <f>IF(N337="zákl. přenesená",J337,0)</f>
        <v>0</v>
      </c>
      <c r="BH337" s="221">
        <f>IF(N337="sníž. přenesená",J337,0)</f>
        <v>0</v>
      </c>
      <c r="BI337" s="221">
        <f>IF(N337="nulová",J337,0)</f>
        <v>0</v>
      </c>
      <c r="BJ337" s="19" t="s">
        <v>88</v>
      </c>
      <c r="BK337" s="221">
        <f>ROUND(I337*H337,2)</f>
        <v>0</v>
      </c>
      <c r="BL337" s="19" t="s">
        <v>237</v>
      </c>
      <c r="BM337" s="220" t="s">
        <v>581</v>
      </c>
    </row>
    <row r="338" s="2" customFormat="1">
      <c r="A338" s="41"/>
      <c r="B338" s="42"/>
      <c r="C338" s="43"/>
      <c r="D338" s="222" t="s">
        <v>136</v>
      </c>
      <c r="E338" s="43"/>
      <c r="F338" s="223" t="s">
        <v>582</v>
      </c>
      <c r="G338" s="43"/>
      <c r="H338" s="43"/>
      <c r="I338" s="224"/>
      <c r="J338" s="43"/>
      <c r="K338" s="43"/>
      <c r="L338" s="47"/>
      <c r="M338" s="225"/>
      <c r="N338" s="226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19" t="s">
        <v>136</v>
      </c>
      <c r="AU338" s="19" t="s">
        <v>90</v>
      </c>
    </row>
    <row r="339" s="2" customFormat="1">
      <c r="A339" s="41"/>
      <c r="B339" s="42"/>
      <c r="C339" s="43"/>
      <c r="D339" s="227" t="s">
        <v>138</v>
      </c>
      <c r="E339" s="43"/>
      <c r="F339" s="228" t="s">
        <v>572</v>
      </c>
      <c r="G339" s="43"/>
      <c r="H339" s="43"/>
      <c r="I339" s="224"/>
      <c r="J339" s="43"/>
      <c r="K339" s="43"/>
      <c r="L339" s="47"/>
      <c r="M339" s="225"/>
      <c r="N339" s="226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19" t="s">
        <v>138</v>
      </c>
      <c r="AU339" s="19" t="s">
        <v>90</v>
      </c>
    </row>
    <row r="340" s="13" customFormat="1">
      <c r="A340" s="13"/>
      <c r="B340" s="229"/>
      <c r="C340" s="230"/>
      <c r="D340" s="227" t="s">
        <v>162</v>
      </c>
      <c r="E340" s="231" t="s">
        <v>79</v>
      </c>
      <c r="F340" s="232" t="s">
        <v>577</v>
      </c>
      <c r="G340" s="230"/>
      <c r="H340" s="233">
        <v>57.210000000000001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162</v>
      </c>
      <c r="AU340" s="239" t="s">
        <v>90</v>
      </c>
      <c r="AV340" s="13" t="s">
        <v>90</v>
      </c>
      <c r="AW340" s="13" t="s">
        <v>42</v>
      </c>
      <c r="AX340" s="13" t="s">
        <v>81</v>
      </c>
      <c r="AY340" s="239" t="s">
        <v>127</v>
      </c>
    </row>
    <row r="341" s="14" customFormat="1">
      <c r="A341" s="14"/>
      <c r="B341" s="240"/>
      <c r="C341" s="241"/>
      <c r="D341" s="227" t="s">
        <v>162</v>
      </c>
      <c r="E341" s="242" t="s">
        <v>79</v>
      </c>
      <c r="F341" s="243" t="s">
        <v>216</v>
      </c>
      <c r="G341" s="241"/>
      <c r="H341" s="244">
        <v>57.210000000000001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0" t="s">
        <v>162</v>
      </c>
      <c r="AU341" s="250" t="s">
        <v>90</v>
      </c>
      <c r="AV341" s="14" t="s">
        <v>134</v>
      </c>
      <c r="AW341" s="14" t="s">
        <v>42</v>
      </c>
      <c r="AX341" s="14" t="s">
        <v>88</v>
      </c>
      <c r="AY341" s="250" t="s">
        <v>127</v>
      </c>
    </row>
    <row r="342" s="2" customFormat="1" ht="24.15" customHeight="1">
      <c r="A342" s="41"/>
      <c r="B342" s="42"/>
      <c r="C342" s="209" t="s">
        <v>583</v>
      </c>
      <c r="D342" s="209" t="s">
        <v>129</v>
      </c>
      <c r="E342" s="210" t="s">
        <v>584</v>
      </c>
      <c r="F342" s="211" t="s">
        <v>585</v>
      </c>
      <c r="G342" s="212" t="s">
        <v>531</v>
      </c>
      <c r="H342" s="213">
        <v>48.18</v>
      </c>
      <c r="I342" s="214"/>
      <c r="J342" s="215">
        <f>ROUND(I342*H342,2)</f>
        <v>0</v>
      </c>
      <c r="K342" s="211" t="s">
        <v>133</v>
      </c>
      <c r="L342" s="47"/>
      <c r="M342" s="216" t="s">
        <v>79</v>
      </c>
      <c r="N342" s="217" t="s">
        <v>51</v>
      </c>
      <c r="O342" s="87"/>
      <c r="P342" s="218">
        <f>O342*H342</f>
        <v>0</v>
      </c>
      <c r="Q342" s="218">
        <v>0</v>
      </c>
      <c r="R342" s="218">
        <f>Q342*H342</f>
        <v>0</v>
      </c>
      <c r="S342" s="218">
        <v>0</v>
      </c>
      <c r="T342" s="219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0" t="s">
        <v>237</v>
      </c>
      <c r="AT342" s="220" t="s">
        <v>129</v>
      </c>
      <c r="AU342" s="220" t="s">
        <v>90</v>
      </c>
      <c r="AY342" s="19" t="s">
        <v>127</v>
      </c>
      <c r="BE342" s="221">
        <f>IF(N342="základní",J342,0)</f>
        <v>0</v>
      </c>
      <c r="BF342" s="221">
        <f>IF(N342="snížená",J342,0)</f>
        <v>0</v>
      </c>
      <c r="BG342" s="221">
        <f>IF(N342="zákl. přenesená",J342,0)</f>
        <v>0</v>
      </c>
      <c r="BH342" s="221">
        <f>IF(N342="sníž. přenesená",J342,0)</f>
        <v>0</v>
      </c>
      <c r="BI342" s="221">
        <f>IF(N342="nulová",J342,0)</f>
        <v>0</v>
      </c>
      <c r="BJ342" s="19" t="s">
        <v>88</v>
      </c>
      <c r="BK342" s="221">
        <f>ROUND(I342*H342,2)</f>
        <v>0</v>
      </c>
      <c r="BL342" s="19" t="s">
        <v>237</v>
      </c>
      <c r="BM342" s="220" t="s">
        <v>586</v>
      </c>
    </row>
    <row r="343" s="2" customFormat="1">
      <c r="A343" s="41"/>
      <c r="B343" s="42"/>
      <c r="C343" s="43"/>
      <c r="D343" s="222" t="s">
        <v>136</v>
      </c>
      <c r="E343" s="43"/>
      <c r="F343" s="223" t="s">
        <v>587</v>
      </c>
      <c r="G343" s="43"/>
      <c r="H343" s="43"/>
      <c r="I343" s="224"/>
      <c r="J343" s="43"/>
      <c r="K343" s="43"/>
      <c r="L343" s="47"/>
      <c r="M343" s="225"/>
      <c r="N343" s="226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19" t="s">
        <v>136</v>
      </c>
      <c r="AU343" s="19" t="s">
        <v>90</v>
      </c>
    </row>
    <row r="344" s="2" customFormat="1">
      <c r="A344" s="41"/>
      <c r="B344" s="42"/>
      <c r="C344" s="43"/>
      <c r="D344" s="227" t="s">
        <v>138</v>
      </c>
      <c r="E344" s="43"/>
      <c r="F344" s="228" t="s">
        <v>588</v>
      </c>
      <c r="G344" s="43"/>
      <c r="H344" s="43"/>
      <c r="I344" s="224"/>
      <c r="J344" s="43"/>
      <c r="K344" s="43"/>
      <c r="L344" s="47"/>
      <c r="M344" s="225"/>
      <c r="N344" s="226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19" t="s">
        <v>138</v>
      </c>
      <c r="AU344" s="19" t="s">
        <v>90</v>
      </c>
    </row>
    <row r="345" s="13" customFormat="1">
      <c r="A345" s="13"/>
      <c r="B345" s="229"/>
      <c r="C345" s="230"/>
      <c r="D345" s="227" t="s">
        <v>162</v>
      </c>
      <c r="E345" s="231" t="s">
        <v>79</v>
      </c>
      <c r="F345" s="232" t="s">
        <v>573</v>
      </c>
      <c r="G345" s="230"/>
      <c r="H345" s="233">
        <v>6</v>
      </c>
      <c r="I345" s="234"/>
      <c r="J345" s="230"/>
      <c r="K345" s="230"/>
      <c r="L345" s="235"/>
      <c r="M345" s="236"/>
      <c r="N345" s="237"/>
      <c r="O345" s="237"/>
      <c r="P345" s="237"/>
      <c r="Q345" s="237"/>
      <c r="R345" s="237"/>
      <c r="S345" s="237"/>
      <c r="T345" s="23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9" t="s">
        <v>162</v>
      </c>
      <c r="AU345" s="239" t="s">
        <v>90</v>
      </c>
      <c r="AV345" s="13" t="s">
        <v>90</v>
      </c>
      <c r="AW345" s="13" t="s">
        <v>42</v>
      </c>
      <c r="AX345" s="13" t="s">
        <v>81</v>
      </c>
      <c r="AY345" s="239" t="s">
        <v>127</v>
      </c>
    </row>
    <row r="346" s="13" customFormat="1">
      <c r="A346" s="13"/>
      <c r="B346" s="229"/>
      <c r="C346" s="230"/>
      <c r="D346" s="227" t="s">
        <v>162</v>
      </c>
      <c r="E346" s="231" t="s">
        <v>79</v>
      </c>
      <c r="F346" s="232" t="s">
        <v>589</v>
      </c>
      <c r="G346" s="230"/>
      <c r="H346" s="233">
        <v>54.18</v>
      </c>
      <c r="I346" s="234"/>
      <c r="J346" s="230"/>
      <c r="K346" s="230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162</v>
      </c>
      <c r="AU346" s="239" t="s">
        <v>90</v>
      </c>
      <c r="AV346" s="13" t="s">
        <v>90</v>
      </c>
      <c r="AW346" s="13" t="s">
        <v>42</v>
      </c>
      <c r="AX346" s="13" t="s">
        <v>81</v>
      </c>
      <c r="AY346" s="239" t="s">
        <v>127</v>
      </c>
    </row>
    <row r="347" s="13" customFormat="1">
      <c r="A347" s="13"/>
      <c r="B347" s="229"/>
      <c r="C347" s="230"/>
      <c r="D347" s="227" t="s">
        <v>162</v>
      </c>
      <c r="E347" s="231" t="s">
        <v>79</v>
      </c>
      <c r="F347" s="232" t="s">
        <v>574</v>
      </c>
      <c r="G347" s="230"/>
      <c r="H347" s="233">
        <v>9.8599999999999994</v>
      </c>
      <c r="I347" s="234"/>
      <c r="J347" s="230"/>
      <c r="K347" s="230"/>
      <c r="L347" s="235"/>
      <c r="M347" s="236"/>
      <c r="N347" s="237"/>
      <c r="O347" s="237"/>
      <c r="P347" s="237"/>
      <c r="Q347" s="237"/>
      <c r="R347" s="237"/>
      <c r="S347" s="237"/>
      <c r="T347" s="23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9" t="s">
        <v>162</v>
      </c>
      <c r="AU347" s="239" t="s">
        <v>90</v>
      </c>
      <c r="AV347" s="13" t="s">
        <v>90</v>
      </c>
      <c r="AW347" s="13" t="s">
        <v>42</v>
      </c>
      <c r="AX347" s="13" t="s">
        <v>81</v>
      </c>
      <c r="AY347" s="239" t="s">
        <v>127</v>
      </c>
    </row>
    <row r="348" s="13" customFormat="1">
      <c r="A348" s="13"/>
      <c r="B348" s="229"/>
      <c r="C348" s="230"/>
      <c r="D348" s="227" t="s">
        <v>162</v>
      </c>
      <c r="E348" s="231" t="s">
        <v>79</v>
      </c>
      <c r="F348" s="232" t="s">
        <v>576</v>
      </c>
      <c r="G348" s="230"/>
      <c r="H348" s="233">
        <v>26.32</v>
      </c>
      <c r="I348" s="234"/>
      <c r="J348" s="230"/>
      <c r="K348" s="230"/>
      <c r="L348" s="235"/>
      <c r="M348" s="236"/>
      <c r="N348" s="237"/>
      <c r="O348" s="237"/>
      <c r="P348" s="237"/>
      <c r="Q348" s="237"/>
      <c r="R348" s="237"/>
      <c r="S348" s="237"/>
      <c r="T348" s="23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9" t="s">
        <v>162</v>
      </c>
      <c r="AU348" s="239" t="s">
        <v>90</v>
      </c>
      <c r="AV348" s="13" t="s">
        <v>90</v>
      </c>
      <c r="AW348" s="13" t="s">
        <v>42</v>
      </c>
      <c r="AX348" s="13" t="s">
        <v>81</v>
      </c>
      <c r="AY348" s="239" t="s">
        <v>127</v>
      </c>
    </row>
    <row r="349" s="14" customFormat="1">
      <c r="A349" s="14"/>
      <c r="B349" s="240"/>
      <c r="C349" s="241"/>
      <c r="D349" s="227" t="s">
        <v>162</v>
      </c>
      <c r="E349" s="242" t="s">
        <v>79</v>
      </c>
      <c r="F349" s="243" t="s">
        <v>216</v>
      </c>
      <c r="G349" s="241"/>
      <c r="H349" s="244">
        <v>96.359999999999985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0" t="s">
        <v>162</v>
      </c>
      <c r="AU349" s="250" t="s">
        <v>90</v>
      </c>
      <c r="AV349" s="14" t="s">
        <v>134</v>
      </c>
      <c r="AW349" s="14" t="s">
        <v>42</v>
      </c>
      <c r="AX349" s="14" t="s">
        <v>81</v>
      </c>
      <c r="AY349" s="250" t="s">
        <v>127</v>
      </c>
    </row>
    <row r="350" s="13" customFormat="1">
      <c r="A350" s="13"/>
      <c r="B350" s="229"/>
      <c r="C350" s="230"/>
      <c r="D350" s="227" t="s">
        <v>162</v>
      </c>
      <c r="E350" s="231" t="s">
        <v>79</v>
      </c>
      <c r="F350" s="232" t="s">
        <v>590</v>
      </c>
      <c r="G350" s="230"/>
      <c r="H350" s="233">
        <v>48.18</v>
      </c>
      <c r="I350" s="234"/>
      <c r="J350" s="230"/>
      <c r="K350" s="230"/>
      <c r="L350" s="235"/>
      <c r="M350" s="236"/>
      <c r="N350" s="237"/>
      <c r="O350" s="237"/>
      <c r="P350" s="237"/>
      <c r="Q350" s="237"/>
      <c r="R350" s="237"/>
      <c r="S350" s="237"/>
      <c r="T350" s="23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9" t="s">
        <v>162</v>
      </c>
      <c r="AU350" s="239" t="s">
        <v>90</v>
      </c>
      <c r="AV350" s="13" t="s">
        <v>90</v>
      </c>
      <c r="AW350" s="13" t="s">
        <v>42</v>
      </c>
      <c r="AX350" s="13" t="s">
        <v>81</v>
      </c>
      <c r="AY350" s="239" t="s">
        <v>127</v>
      </c>
    </row>
    <row r="351" s="14" customFormat="1">
      <c r="A351" s="14"/>
      <c r="B351" s="240"/>
      <c r="C351" s="241"/>
      <c r="D351" s="227" t="s">
        <v>162</v>
      </c>
      <c r="E351" s="242" t="s">
        <v>79</v>
      </c>
      <c r="F351" s="243" t="s">
        <v>216</v>
      </c>
      <c r="G351" s="241"/>
      <c r="H351" s="244">
        <v>48.18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0" t="s">
        <v>162</v>
      </c>
      <c r="AU351" s="250" t="s">
        <v>90</v>
      </c>
      <c r="AV351" s="14" t="s">
        <v>134</v>
      </c>
      <c r="AW351" s="14" t="s">
        <v>42</v>
      </c>
      <c r="AX351" s="14" t="s">
        <v>88</v>
      </c>
      <c r="AY351" s="250" t="s">
        <v>127</v>
      </c>
    </row>
    <row r="352" s="2" customFormat="1" ht="24.15" customHeight="1">
      <c r="A352" s="41"/>
      <c r="B352" s="42"/>
      <c r="C352" s="209" t="s">
        <v>591</v>
      </c>
      <c r="D352" s="209" t="s">
        <v>129</v>
      </c>
      <c r="E352" s="210" t="s">
        <v>592</v>
      </c>
      <c r="F352" s="211" t="s">
        <v>593</v>
      </c>
      <c r="G352" s="212" t="s">
        <v>531</v>
      </c>
      <c r="H352" s="213">
        <v>48.18</v>
      </c>
      <c r="I352" s="214"/>
      <c r="J352" s="215">
        <f>ROUND(I352*H352,2)</f>
        <v>0</v>
      </c>
      <c r="K352" s="211" t="s">
        <v>133</v>
      </c>
      <c r="L352" s="47"/>
      <c r="M352" s="216" t="s">
        <v>79</v>
      </c>
      <c r="N352" s="217" t="s">
        <v>51</v>
      </c>
      <c r="O352" s="87"/>
      <c r="P352" s="218">
        <f>O352*H352</f>
        <v>0</v>
      </c>
      <c r="Q352" s="218">
        <v>0</v>
      </c>
      <c r="R352" s="218">
        <f>Q352*H352</f>
        <v>0</v>
      </c>
      <c r="S352" s="218">
        <v>0</v>
      </c>
      <c r="T352" s="219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20" t="s">
        <v>237</v>
      </c>
      <c r="AT352" s="220" t="s">
        <v>129</v>
      </c>
      <c r="AU352" s="220" t="s">
        <v>90</v>
      </c>
      <c r="AY352" s="19" t="s">
        <v>127</v>
      </c>
      <c r="BE352" s="221">
        <f>IF(N352="základní",J352,0)</f>
        <v>0</v>
      </c>
      <c r="BF352" s="221">
        <f>IF(N352="snížená",J352,0)</f>
        <v>0</v>
      </c>
      <c r="BG352" s="221">
        <f>IF(N352="zákl. přenesená",J352,0)</f>
        <v>0</v>
      </c>
      <c r="BH352" s="221">
        <f>IF(N352="sníž. přenesená",J352,0)</f>
        <v>0</v>
      </c>
      <c r="BI352" s="221">
        <f>IF(N352="nulová",J352,0)</f>
        <v>0</v>
      </c>
      <c r="BJ352" s="19" t="s">
        <v>88</v>
      </c>
      <c r="BK352" s="221">
        <f>ROUND(I352*H352,2)</f>
        <v>0</v>
      </c>
      <c r="BL352" s="19" t="s">
        <v>237</v>
      </c>
      <c r="BM352" s="220" t="s">
        <v>594</v>
      </c>
    </row>
    <row r="353" s="2" customFormat="1">
      <c r="A353" s="41"/>
      <c r="B353" s="42"/>
      <c r="C353" s="43"/>
      <c r="D353" s="222" t="s">
        <v>136</v>
      </c>
      <c r="E353" s="43"/>
      <c r="F353" s="223" t="s">
        <v>595</v>
      </c>
      <c r="G353" s="43"/>
      <c r="H353" s="43"/>
      <c r="I353" s="224"/>
      <c r="J353" s="43"/>
      <c r="K353" s="43"/>
      <c r="L353" s="47"/>
      <c r="M353" s="225"/>
      <c r="N353" s="226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19" t="s">
        <v>136</v>
      </c>
      <c r="AU353" s="19" t="s">
        <v>90</v>
      </c>
    </row>
    <row r="354" s="2" customFormat="1">
      <c r="A354" s="41"/>
      <c r="B354" s="42"/>
      <c r="C354" s="43"/>
      <c r="D354" s="227" t="s">
        <v>138</v>
      </c>
      <c r="E354" s="43"/>
      <c r="F354" s="228" t="s">
        <v>588</v>
      </c>
      <c r="G354" s="43"/>
      <c r="H354" s="43"/>
      <c r="I354" s="224"/>
      <c r="J354" s="43"/>
      <c r="K354" s="43"/>
      <c r="L354" s="47"/>
      <c r="M354" s="225"/>
      <c r="N354" s="226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19" t="s">
        <v>138</v>
      </c>
      <c r="AU354" s="19" t="s">
        <v>90</v>
      </c>
    </row>
    <row r="355" s="13" customFormat="1">
      <c r="A355" s="13"/>
      <c r="B355" s="229"/>
      <c r="C355" s="230"/>
      <c r="D355" s="227" t="s">
        <v>162</v>
      </c>
      <c r="E355" s="231" t="s">
        <v>79</v>
      </c>
      <c r="F355" s="232" t="s">
        <v>590</v>
      </c>
      <c r="G355" s="230"/>
      <c r="H355" s="233">
        <v>48.18</v>
      </c>
      <c r="I355" s="234"/>
      <c r="J355" s="230"/>
      <c r="K355" s="230"/>
      <c r="L355" s="235"/>
      <c r="M355" s="236"/>
      <c r="N355" s="237"/>
      <c r="O355" s="237"/>
      <c r="P355" s="237"/>
      <c r="Q355" s="237"/>
      <c r="R355" s="237"/>
      <c r="S355" s="237"/>
      <c r="T355" s="23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9" t="s">
        <v>162</v>
      </c>
      <c r="AU355" s="239" t="s">
        <v>90</v>
      </c>
      <c r="AV355" s="13" t="s">
        <v>90</v>
      </c>
      <c r="AW355" s="13" t="s">
        <v>42</v>
      </c>
      <c r="AX355" s="13" t="s">
        <v>81</v>
      </c>
      <c r="AY355" s="239" t="s">
        <v>127</v>
      </c>
    </row>
    <row r="356" s="14" customFormat="1">
      <c r="A356" s="14"/>
      <c r="B356" s="240"/>
      <c r="C356" s="241"/>
      <c r="D356" s="227" t="s">
        <v>162</v>
      </c>
      <c r="E356" s="242" t="s">
        <v>79</v>
      </c>
      <c r="F356" s="243" t="s">
        <v>216</v>
      </c>
      <c r="G356" s="241"/>
      <c r="H356" s="244">
        <v>48.18</v>
      </c>
      <c r="I356" s="245"/>
      <c r="J356" s="241"/>
      <c r="K356" s="241"/>
      <c r="L356" s="246"/>
      <c r="M356" s="247"/>
      <c r="N356" s="248"/>
      <c r="O356" s="248"/>
      <c r="P356" s="248"/>
      <c r="Q356" s="248"/>
      <c r="R356" s="248"/>
      <c r="S356" s="248"/>
      <c r="T356" s="24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0" t="s">
        <v>162</v>
      </c>
      <c r="AU356" s="250" t="s">
        <v>90</v>
      </c>
      <c r="AV356" s="14" t="s">
        <v>134</v>
      </c>
      <c r="AW356" s="14" t="s">
        <v>42</v>
      </c>
      <c r="AX356" s="14" t="s">
        <v>88</v>
      </c>
      <c r="AY356" s="250" t="s">
        <v>127</v>
      </c>
    </row>
    <row r="357" s="2" customFormat="1" ht="16.5" customHeight="1">
      <c r="A357" s="41"/>
      <c r="B357" s="42"/>
      <c r="C357" s="209" t="s">
        <v>596</v>
      </c>
      <c r="D357" s="209" t="s">
        <v>129</v>
      </c>
      <c r="E357" s="210" t="s">
        <v>597</v>
      </c>
      <c r="F357" s="211" t="s">
        <v>598</v>
      </c>
      <c r="G357" s="212" t="s">
        <v>132</v>
      </c>
      <c r="H357" s="213">
        <v>286</v>
      </c>
      <c r="I357" s="214"/>
      <c r="J357" s="215">
        <f>ROUND(I357*H357,2)</f>
        <v>0</v>
      </c>
      <c r="K357" s="211" t="s">
        <v>133</v>
      </c>
      <c r="L357" s="47"/>
      <c r="M357" s="216" t="s">
        <v>79</v>
      </c>
      <c r="N357" s="217" t="s">
        <v>51</v>
      </c>
      <c r="O357" s="87"/>
      <c r="P357" s="218">
        <f>O357*H357</f>
        <v>0</v>
      </c>
      <c r="Q357" s="218">
        <v>0.00069999999999999999</v>
      </c>
      <c r="R357" s="218">
        <f>Q357*H357</f>
        <v>0.20019999999999999</v>
      </c>
      <c r="S357" s="218">
        <v>0</v>
      </c>
      <c r="T357" s="219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0" t="s">
        <v>237</v>
      </c>
      <c r="AT357" s="220" t="s">
        <v>129</v>
      </c>
      <c r="AU357" s="220" t="s">
        <v>90</v>
      </c>
      <c r="AY357" s="19" t="s">
        <v>127</v>
      </c>
      <c r="BE357" s="221">
        <f>IF(N357="základní",J357,0)</f>
        <v>0</v>
      </c>
      <c r="BF357" s="221">
        <f>IF(N357="snížená",J357,0)</f>
        <v>0</v>
      </c>
      <c r="BG357" s="221">
        <f>IF(N357="zákl. přenesená",J357,0)</f>
        <v>0</v>
      </c>
      <c r="BH357" s="221">
        <f>IF(N357="sníž. přenesená",J357,0)</f>
        <v>0</v>
      </c>
      <c r="BI357" s="221">
        <f>IF(N357="nulová",J357,0)</f>
        <v>0</v>
      </c>
      <c r="BJ357" s="19" t="s">
        <v>88</v>
      </c>
      <c r="BK357" s="221">
        <f>ROUND(I357*H357,2)</f>
        <v>0</v>
      </c>
      <c r="BL357" s="19" t="s">
        <v>237</v>
      </c>
      <c r="BM357" s="220" t="s">
        <v>599</v>
      </c>
    </row>
    <row r="358" s="2" customFormat="1">
      <c r="A358" s="41"/>
      <c r="B358" s="42"/>
      <c r="C358" s="43"/>
      <c r="D358" s="222" t="s">
        <v>136</v>
      </c>
      <c r="E358" s="43"/>
      <c r="F358" s="223" t="s">
        <v>600</v>
      </c>
      <c r="G358" s="43"/>
      <c r="H358" s="43"/>
      <c r="I358" s="224"/>
      <c r="J358" s="43"/>
      <c r="K358" s="43"/>
      <c r="L358" s="47"/>
      <c r="M358" s="225"/>
      <c r="N358" s="226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19" t="s">
        <v>136</v>
      </c>
      <c r="AU358" s="19" t="s">
        <v>90</v>
      </c>
    </row>
    <row r="359" s="2" customFormat="1">
      <c r="A359" s="41"/>
      <c r="B359" s="42"/>
      <c r="C359" s="43"/>
      <c r="D359" s="227" t="s">
        <v>138</v>
      </c>
      <c r="E359" s="43"/>
      <c r="F359" s="228" t="s">
        <v>601</v>
      </c>
      <c r="G359" s="43"/>
      <c r="H359" s="43"/>
      <c r="I359" s="224"/>
      <c r="J359" s="43"/>
      <c r="K359" s="43"/>
      <c r="L359" s="47"/>
      <c r="M359" s="225"/>
      <c r="N359" s="226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19" t="s">
        <v>138</v>
      </c>
      <c r="AU359" s="19" t="s">
        <v>90</v>
      </c>
    </row>
    <row r="360" s="13" customFormat="1">
      <c r="A360" s="13"/>
      <c r="B360" s="229"/>
      <c r="C360" s="230"/>
      <c r="D360" s="227" t="s">
        <v>162</v>
      </c>
      <c r="E360" s="231" t="s">
        <v>79</v>
      </c>
      <c r="F360" s="232" t="s">
        <v>602</v>
      </c>
      <c r="G360" s="230"/>
      <c r="H360" s="233">
        <v>24</v>
      </c>
      <c r="I360" s="234"/>
      <c r="J360" s="230"/>
      <c r="K360" s="230"/>
      <c r="L360" s="235"/>
      <c r="M360" s="236"/>
      <c r="N360" s="237"/>
      <c r="O360" s="237"/>
      <c r="P360" s="237"/>
      <c r="Q360" s="237"/>
      <c r="R360" s="237"/>
      <c r="S360" s="237"/>
      <c r="T360" s="23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9" t="s">
        <v>162</v>
      </c>
      <c r="AU360" s="239" t="s">
        <v>90</v>
      </c>
      <c r="AV360" s="13" t="s">
        <v>90</v>
      </c>
      <c r="AW360" s="13" t="s">
        <v>42</v>
      </c>
      <c r="AX360" s="13" t="s">
        <v>81</v>
      </c>
      <c r="AY360" s="239" t="s">
        <v>127</v>
      </c>
    </row>
    <row r="361" s="13" customFormat="1">
      <c r="A361" s="13"/>
      <c r="B361" s="229"/>
      <c r="C361" s="230"/>
      <c r="D361" s="227" t="s">
        <v>162</v>
      </c>
      <c r="E361" s="231" t="s">
        <v>79</v>
      </c>
      <c r="F361" s="232" t="s">
        <v>603</v>
      </c>
      <c r="G361" s="230"/>
      <c r="H361" s="233">
        <v>247.5</v>
      </c>
      <c r="I361" s="234"/>
      <c r="J361" s="230"/>
      <c r="K361" s="230"/>
      <c r="L361" s="235"/>
      <c r="M361" s="236"/>
      <c r="N361" s="237"/>
      <c r="O361" s="237"/>
      <c r="P361" s="237"/>
      <c r="Q361" s="237"/>
      <c r="R361" s="237"/>
      <c r="S361" s="237"/>
      <c r="T361" s="23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9" t="s">
        <v>162</v>
      </c>
      <c r="AU361" s="239" t="s">
        <v>90</v>
      </c>
      <c r="AV361" s="13" t="s">
        <v>90</v>
      </c>
      <c r="AW361" s="13" t="s">
        <v>42</v>
      </c>
      <c r="AX361" s="13" t="s">
        <v>81</v>
      </c>
      <c r="AY361" s="239" t="s">
        <v>127</v>
      </c>
    </row>
    <row r="362" s="13" customFormat="1">
      <c r="A362" s="13"/>
      <c r="B362" s="229"/>
      <c r="C362" s="230"/>
      <c r="D362" s="227" t="s">
        <v>162</v>
      </c>
      <c r="E362" s="231" t="s">
        <v>79</v>
      </c>
      <c r="F362" s="232" t="s">
        <v>604</v>
      </c>
      <c r="G362" s="230"/>
      <c r="H362" s="233">
        <v>14.5</v>
      </c>
      <c r="I362" s="234"/>
      <c r="J362" s="230"/>
      <c r="K362" s="230"/>
      <c r="L362" s="235"/>
      <c r="M362" s="236"/>
      <c r="N362" s="237"/>
      <c r="O362" s="237"/>
      <c r="P362" s="237"/>
      <c r="Q362" s="237"/>
      <c r="R362" s="237"/>
      <c r="S362" s="237"/>
      <c r="T362" s="23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9" t="s">
        <v>162</v>
      </c>
      <c r="AU362" s="239" t="s">
        <v>90</v>
      </c>
      <c r="AV362" s="13" t="s">
        <v>90</v>
      </c>
      <c r="AW362" s="13" t="s">
        <v>42</v>
      </c>
      <c r="AX362" s="13" t="s">
        <v>81</v>
      </c>
      <c r="AY362" s="239" t="s">
        <v>127</v>
      </c>
    </row>
    <row r="363" s="14" customFormat="1">
      <c r="A363" s="14"/>
      <c r="B363" s="240"/>
      <c r="C363" s="241"/>
      <c r="D363" s="227" t="s">
        <v>162</v>
      </c>
      <c r="E363" s="242" t="s">
        <v>79</v>
      </c>
      <c r="F363" s="243" t="s">
        <v>216</v>
      </c>
      <c r="G363" s="241"/>
      <c r="H363" s="244">
        <v>286</v>
      </c>
      <c r="I363" s="245"/>
      <c r="J363" s="241"/>
      <c r="K363" s="241"/>
      <c r="L363" s="246"/>
      <c r="M363" s="247"/>
      <c r="N363" s="248"/>
      <c r="O363" s="248"/>
      <c r="P363" s="248"/>
      <c r="Q363" s="248"/>
      <c r="R363" s="248"/>
      <c r="S363" s="248"/>
      <c r="T363" s="24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0" t="s">
        <v>162</v>
      </c>
      <c r="AU363" s="250" t="s">
        <v>90</v>
      </c>
      <c r="AV363" s="14" t="s">
        <v>134</v>
      </c>
      <c r="AW363" s="14" t="s">
        <v>42</v>
      </c>
      <c r="AX363" s="14" t="s">
        <v>88</v>
      </c>
      <c r="AY363" s="250" t="s">
        <v>127</v>
      </c>
    </row>
    <row r="364" s="2" customFormat="1" ht="16.5" customHeight="1">
      <c r="A364" s="41"/>
      <c r="B364" s="42"/>
      <c r="C364" s="209" t="s">
        <v>605</v>
      </c>
      <c r="D364" s="209" t="s">
        <v>129</v>
      </c>
      <c r="E364" s="210" t="s">
        <v>606</v>
      </c>
      <c r="F364" s="211" t="s">
        <v>607</v>
      </c>
      <c r="G364" s="212" t="s">
        <v>132</v>
      </c>
      <c r="H364" s="213">
        <v>286</v>
      </c>
      <c r="I364" s="214"/>
      <c r="J364" s="215">
        <f>ROUND(I364*H364,2)</f>
        <v>0</v>
      </c>
      <c r="K364" s="211" t="s">
        <v>133</v>
      </c>
      <c r="L364" s="47"/>
      <c r="M364" s="216" t="s">
        <v>79</v>
      </c>
      <c r="N364" s="217" t="s">
        <v>51</v>
      </c>
      <c r="O364" s="87"/>
      <c r="P364" s="218">
        <f>O364*H364</f>
        <v>0</v>
      </c>
      <c r="Q364" s="218">
        <v>0</v>
      </c>
      <c r="R364" s="218">
        <f>Q364*H364</f>
        <v>0</v>
      </c>
      <c r="S364" s="218">
        <v>0</v>
      </c>
      <c r="T364" s="219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20" t="s">
        <v>237</v>
      </c>
      <c r="AT364" s="220" t="s">
        <v>129</v>
      </c>
      <c r="AU364" s="220" t="s">
        <v>90</v>
      </c>
      <c r="AY364" s="19" t="s">
        <v>127</v>
      </c>
      <c r="BE364" s="221">
        <f>IF(N364="základní",J364,0)</f>
        <v>0</v>
      </c>
      <c r="BF364" s="221">
        <f>IF(N364="snížená",J364,0)</f>
        <v>0</v>
      </c>
      <c r="BG364" s="221">
        <f>IF(N364="zákl. přenesená",J364,0)</f>
        <v>0</v>
      </c>
      <c r="BH364" s="221">
        <f>IF(N364="sníž. přenesená",J364,0)</f>
        <v>0</v>
      </c>
      <c r="BI364" s="221">
        <f>IF(N364="nulová",J364,0)</f>
        <v>0</v>
      </c>
      <c r="BJ364" s="19" t="s">
        <v>88</v>
      </c>
      <c r="BK364" s="221">
        <f>ROUND(I364*H364,2)</f>
        <v>0</v>
      </c>
      <c r="BL364" s="19" t="s">
        <v>237</v>
      </c>
      <c r="BM364" s="220" t="s">
        <v>608</v>
      </c>
    </row>
    <row r="365" s="2" customFormat="1">
      <c r="A365" s="41"/>
      <c r="B365" s="42"/>
      <c r="C365" s="43"/>
      <c r="D365" s="222" t="s">
        <v>136</v>
      </c>
      <c r="E365" s="43"/>
      <c r="F365" s="223" t="s">
        <v>609</v>
      </c>
      <c r="G365" s="43"/>
      <c r="H365" s="43"/>
      <c r="I365" s="224"/>
      <c r="J365" s="43"/>
      <c r="K365" s="43"/>
      <c r="L365" s="47"/>
      <c r="M365" s="225"/>
      <c r="N365" s="226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19" t="s">
        <v>136</v>
      </c>
      <c r="AU365" s="19" t="s">
        <v>90</v>
      </c>
    </row>
    <row r="366" s="2" customFormat="1">
      <c r="A366" s="41"/>
      <c r="B366" s="42"/>
      <c r="C366" s="43"/>
      <c r="D366" s="227" t="s">
        <v>138</v>
      </c>
      <c r="E366" s="43"/>
      <c r="F366" s="228" t="s">
        <v>610</v>
      </c>
      <c r="G366" s="43"/>
      <c r="H366" s="43"/>
      <c r="I366" s="224"/>
      <c r="J366" s="43"/>
      <c r="K366" s="43"/>
      <c r="L366" s="47"/>
      <c r="M366" s="225"/>
      <c r="N366" s="226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19" t="s">
        <v>138</v>
      </c>
      <c r="AU366" s="19" t="s">
        <v>90</v>
      </c>
    </row>
    <row r="367" s="2" customFormat="1" ht="24.15" customHeight="1">
      <c r="A367" s="41"/>
      <c r="B367" s="42"/>
      <c r="C367" s="209" t="s">
        <v>611</v>
      </c>
      <c r="D367" s="209" t="s">
        <v>129</v>
      </c>
      <c r="E367" s="210" t="s">
        <v>612</v>
      </c>
      <c r="F367" s="211" t="s">
        <v>613</v>
      </c>
      <c r="G367" s="212" t="s">
        <v>531</v>
      </c>
      <c r="H367" s="213">
        <v>4.7380000000000004</v>
      </c>
      <c r="I367" s="214"/>
      <c r="J367" s="215">
        <f>ROUND(I367*H367,2)</f>
        <v>0</v>
      </c>
      <c r="K367" s="211" t="s">
        <v>133</v>
      </c>
      <c r="L367" s="47"/>
      <c r="M367" s="216" t="s">
        <v>79</v>
      </c>
      <c r="N367" s="217" t="s">
        <v>51</v>
      </c>
      <c r="O367" s="87"/>
      <c r="P367" s="218">
        <f>O367*H367</f>
        <v>0</v>
      </c>
      <c r="Q367" s="218">
        <v>2.5018699999999998</v>
      </c>
      <c r="R367" s="218">
        <f>Q367*H367</f>
        <v>11.853860060000001</v>
      </c>
      <c r="S367" s="218">
        <v>0</v>
      </c>
      <c r="T367" s="219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20" t="s">
        <v>237</v>
      </c>
      <c r="AT367" s="220" t="s">
        <v>129</v>
      </c>
      <c r="AU367" s="220" t="s">
        <v>90</v>
      </c>
      <c r="AY367" s="19" t="s">
        <v>127</v>
      </c>
      <c r="BE367" s="221">
        <f>IF(N367="základní",J367,0)</f>
        <v>0</v>
      </c>
      <c r="BF367" s="221">
        <f>IF(N367="snížená",J367,0)</f>
        <v>0</v>
      </c>
      <c r="BG367" s="221">
        <f>IF(N367="zákl. přenesená",J367,0)</f>
        <v>0</v>
      </c>
      <c r="BH367" s="221">
        <f>IF(N367="sníž. přenesená",J367,0)</f>
        <v>0</v>
      </c>
      <c r="BI367" s="221">
        <f>IF(N367="nulová",J367,0)</f>
        <v>0</v>
      </c>
      <c r="BJ367" s="19" t="s">
        <v>88</v>
      </c>
      <c r="BK367" s="221">
        <f>ROUND(I367*H367,2)</f>
        <v>0</v>
      </c>
      <c r="BL367" s="19" t="s">
        <v>237</v>
      </c>
      <c r="BM367" s="220" t="s">
        <v>614</v>
      </c>
    </row>
    <row r="368" s="2" customFormat="1">
      <c r="A368" s="41"/>
      <c r="B368" s="42"/>
      <c r="C368" s="43"/>
      <c r="D368" s="222" t="s">
        <v>136</v>
      </c>
      <c r="E368" s="43"/>
      <c r="F368" s="223" t="s">
        <v>615</v>
      </c>
      <c r="G368" s="43"/>
      <c r="H368" s="43"/>
      <c r="I368" s="224"/>
      <c r="J368" s="43"/>
      <c r="K368" s="43"/>
      <c r="L368" s="47"/>
      <c r="M368" s="225"/>
      <c r="N368" s="226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19" t="s">
        <v>136</v>
      </c>
      <c r="AU368" s="19" t="s">
        <v>90</v>
      </c>
    </row>
    <row r="369" s="2" customFormat="1">
      <c r="A369" s="41"/>
      <c r="B369" s="42"/>
      <c r="C369" s="43"/>
      <c r="D369" s="227" t="s">
        <v>138</v>
      </c>
      <c r="E369" s="43"/>
      <c r="F369" s="228" t="s">
        <v>616</v>
      </c>
      <c r="G369" s="43"/>
      <c r="H369" s="43"/>
      <c r="I369" s="224"/>
      <c r="J369" s="43"/>
      <c r="K369" s="43"/>
      <c r="L369" s="47"/>
      <c r="M369" s="225"/>
      <c r="N369" s="226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19" t="s">
        <v>138</v>
      </c>
      <c r="AU369" s="19" t="s">
        <v>90</v>
      </c>
    </row>
    <row r="370" s="13" customFormat="1">
      <c r="A370" s="13"/>
      <c r="B370" s="229"/>
      <c r="C370" s="230"/>
      <c r="D370" s="227" t="s">
        <v>162</v>
      </c>
      <c r="E370" s="231" t="s">
        <v>79</v>
      </c>
      <c r="F370" s="232" t="s">
        <v>535</v>
      </c>
      <c r="G370" s="230"/>
      <c r="H370" s="233">
        <v>4.5780000000000003</v>
      </c>
      <c r="I370" s="234"/>
      <c r="J370" s="230"/>
      <c r="K370" s="230"/>
      <c r="L370" s="235"/>
      <c r="M370" s="236"/>
      <c r="N370" s="237"/>
      <c r="O370" s="237"/>
      <c r="P370" s="237"/>
      <c r="Q370" s="237"/>
      <c r="R370" s="237"/>
      <c r="S370" s="237"/>
      <c r="T370" s="23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9" t="s">
        <v>162</v>
      </c>
      <c r="AU370" s="239" t="s">
        <v>90</v>
      </c>
      <c r="AV370" s="13" t="s">
        <v>90</v>
      </c>
      <c r="AW370" s="13" t="s">
        <v>42</v>
      </c>
      <c r="AX370" s="13" t="s">
        <v>88</v>
      </c>
      <c r="AY370" s="239" t="s">
        <v>127</v>
      </c>
    </row>
    <row r="371" s="13" customFormat="1">
      <c r="A371" s="13"/>
      <c r="B371" s="229"/>
      <c r="C371" s="230"/>
      <c r="D371" s="227" t="s">
        <v>162</v>
      </c>
      <c r="E371" s="230"/>
      <c r="F371" s="232" t="s">
        <v>617</v>
      </c>
      <c r="G371" s="230"/>
      <c r="H371" s="233">
        <v>4.7380000000000004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162</v>
      </c>
      <c r="AU371" s="239" t="s">
        <v>90</v>
      </c>
      <c r="AV371" s="13" t="s">
        <v>90</v>
      </c>
      <c r="AW371" s="13" t="s">
        <v>4</v>
      </c>
      <c r="AX371" s="13" t="s">
        <v>88</v>
      </c>
      <c r="AY371" s="239" t="s">
        <v>127</v>
      </c>
    </row>
    <row r="372" s="2" customFormat="1" ht="16.5" customHeight="1">
      <c r="A372" s="41"/>
      <c r="B372" s="42"/>
      <c r="C372" s="209" t="s">
        <v>618</v>
      </c>
      <c r="D372" s="209" t="s">
        <v>129</v>
      </c>
      <c r="E372" s="210" t="s">
        <v>619</v>
      </c>
      <c r="F372" s="211" t="s">
        <v>620</v>
      </c>
      <c r="G372" s="212" t="s">
        <v>132</v>
      </c>
      <c r="H372" s="213">
        <v>30.521000000000001</v>
      </c>
      <c r="I372" s="214"/>
      <c r="J372" s="215">
        <f>ROUND(I372*H372,2)</f>
        <v>0</v>
      </c>
      <c r="K372" s="211" t="s">
        <v>133</v>
      </c>
      <c r="L372" s="47"/>
      <c r="M372" s="216" t="s">
        <v>79</v>
      </c>
      <c r="N372" s="217" t="s">
        <v>51</v>
      </c>
      <c r="O372" s="87"/>
      <c r="P372" s="218">
        <f>O372*H372</f>
        <v>0</v>
      </c>
      <c r="Q372" s="218">
        <v>0.00116</v>
      </c>
      <c r="R372" s="218">
        <f>Q372*H372</f>
        <v>0.035404360000000003</v>
      </c>
      <c r="S372" s="218">
        <v>0</v>
      </c>
      <c r="T372" s="219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0" t="s">
        <v>237</v>
      </c>
      <c r="AT372" s="220" t="s">
        <v>129</v>
      </c>
      <c r="AU372" s="220" t="s">
        <v>90</v>
      </c>
      <c r="AY372" s="19" t="s">
        <v>127</v>
      </c>
      <c r="BE372" s="221">
        <f>IF(N372="základní",J372,0)</f>
        <v>0</v>
      </c>
      <c r="BF372" s="221">
        <f>IF(N372="snížená",J372,0)</f>
        <v>0</v>
      </c>
      <c r="BG372" s="221">
        <f>IF(N372="zákl. přenesená",J372,0)</f>
        <v>0</v>
      </c>
      <c r="BH372" s="221">
        <f>IF(N372="sníž. přenesená",J372,0)</f>
        <v>0</v>
      </c>
      <c r="BI372" s="221">
        <f>IF(N372="nulová",J372,0)</f>
        <v>0</v>
      </c>
      <c r="BJ372" s="19" t="s">
        <v>88</v>
      </c>
      <c r="BK372" s="221">
        <f>ROUND(I372*H372,2)</f>
        <v>0</v>
      </c>
      <c r="BL372" s="19" t="s">
        <v>237</v>
      </c>
      <c r="BM372" s="220" t="s">
        <v>621</v>
      </c>
    </row>
    <row r="373" s="2" customFormat="1">
      <c r="A373" s="41"/>
      <c r="B373" s="42"/>
      <c r="C373" s="43"/>
      <c r="D373" s="222" t="s">
        <v>136</v>
      </c>
      <c r="E373" s="43"/>
      <c r="F373" s="223" t="s">
        <v>622</v>
      </c>
      <c r="G373" s="43"/>
      <c r="H373" s="43"/>
      <c r="I373" s="224"/>
      <c r="J373" s="43"/>
      <c r="K373" s="43"/>
      <c r="L373" s="47"/>
      <c r="M373" s="225"/>
      <c r="N373" s="226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19" t="s">
        <v>136</v>
      </c>
      <c r="AU373" s="19" t="s">
        <v>90</v>
      </c>
    </row>
    <row r="374" s="2" customFormat="1">
      <c r="A374" s="41"/>
      <c r="B374" s="42"/>
      <c r="C374" s="43"/>
      <c r="D374" s="227" t="s">
        <v>138</v>
      </c>
      <c r="E374" s="43"/>
      <c r="F374" s="228" t="s">
        <v>623</v>
      </c>
      <c r="G374" s="43"/>
      <c r="H374" s="43"/>
      <c r="I374" s="224"/>
      <c r="J374" s="43"/>
      <c r="K374" s="43"/>
      <c r="L374" s="47"/>
      <c r="M374" s="225"/>
      <c r="N374" s="226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19" t="s">
        <v>138</v>
      </c>
      <c r="AU374" s="19" t="s">
        <v>90</v>
      </c>
    </row>
    <row r="375" s="13" customFormat="1">
      <c r="A375" s="13"/>
      <c r="B375" s="229"/>
      <c r="C375" s="230"/>
      <c r="D375" s="227" t="s">
        <v>162</v>
      </c>
      <c r="E375" s="231" t="s">
        <v>79</v>
      </c>
      <c r="F375" s="232" t="s">
        <v>624</v>
      </c>
      <c r="G375" s="230"/>
      <c r="H375" s="233">
        <v>30.521000000000001</v>
      </c>
      <c r="I375" s="234"/>
      <c r="J375" s="230"/>
      <c r="K375" s="230"/>
      <c r="L375" s="235"/>
      <c r="M375" s="236"/>
      <c r="N375" s="237"/>
      <c r="O375" s="237"/>
      <c r="P375" s="237"/>
      <c r="Q375" s="237"/>
      <c r="R375" s="237"/>
      <c r="S375" s="237"/>
      <c r="T375" s="23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9" t="s">
        <v>162</v>
      </c>
      <c r="AU375" s="239" t="s">
        <v>90</v>
      </c>
      <c r="AV375" s="13" t="s">
        <v>90</v>
      </c>
      <c r="AW375" s="13" t="s">
        <v>42</v>
      </c>
      <c r="AX375" s="13" t="s">
        <v>88</v>
      </c>
      <c r="AY375" s="239" t="s">
        <v>127</v>
      </c>
    </row>
    <row r="376" s="2" customFormat="1" ht="16.5" customHeight="1">
      <c r="A376" s="41"/>
      <c r="B376" s="42"/>
      <c r="C376" s="209" t="s">
        <v>625</v>
      </c>
      <c r="D376" s="209" t="s">
        <v>129</v>
      </c>
      <c r="E376" s="210" t="s">
        <v>626</v>
      </c>
      <c r="F376" s="211" t="s">
        <v>627</v>
      </c>
      <c r="G376" s="212" t="s">
        <v>132</v>
      </c>
      <c r="H376" s="213">
        <v>30.521000000000001</v>
      </c>
      <c r="I376" s="214"/>
      <c r="J376" s="215">
        <f>ROUND(I376*H376,2)</f>
        <v>0</v>
      </c>
      <c r="K376" s="211" t="s">
        <v>133</v>
      </c>
      <c r="L376" s="47"/>
      <c r="M376" s="216" t="s">
        <v>79</v>
      </c>
      <c r="N376" s="217" t="s">
        <v>51</v>
      </c>
      <c r="O376" s="87"/>
      <c r="P376" s="218">
        <f>O376*H376</f>
        <v>0</v>
      </c>
      <c r="Q376" s="218">
        <v>0</v>
      </c>
      <c r="R376" s="218">
        <f>Q376*H376</f>
        <v>0</v>
      </c>
      <c r="S376" s="218">
        <v>0</v>
      </c>
      <c r="T376" s="219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20" t="s">
        <v>237</v>
      </c>
      <c r="AT376" s="220" t="s">
        <v>129</v>
      </c>
      <c r="AU376" s="220" t="s">
        <v>90</v>
      </c>
      <c r="AY376" s="19" t="s">
        <v>127</v>
      </c>
      <c r="BE376" s="221">
        <f>IF(N376="základní",J376,0)</f>
        <v>0</v>
      </c>
      <c r="BF376" s="221">
        <f>IF(N376="snížená",J376,0)</f>
        <v>0</v>
      </c>
      <c r="BG376" s="221">
        <f>IF(N376="zákl. přenesená",J376,0)</f>
        <v>0</v>
      </c>
      <c r="BH376" s="221">
        <f>IF(N376="sníž. přenesená",J376,0)</f>
        <v>0</v>
      </c>
      <c r="BI376" s="221">
        <f>IF(N376="nulová",J376,0)</f>
        <v>0</v>
      </c>
      <c r="BJ376" s="19" t="s">
        <v>88</v>
      </c>
      <c r="BK376" s="221">
        <f>ROUND(I376*H376,2)</f>
        <v>0</v>
      </c>
      <c r="BL376" s="19" t="s">
        <v>237</v>
      </c>
      <c r="BM376" s="220" t="s">
        <v>628</v>
      </c>
    </row>
    <row r="377" s="2" customFormat="1">
      <c r="A377" s="41"/>
      <c r="B377" s="42"/>
      <c r="C377" s="43"/>
      <c r="D377" s="222" t="s">
        <v>136</v>
      </c>
      <c r="E377" s="43"/>
      <c r="F377" s="223" t="s">
        <v>629</v>
      </c>
      <c r="G377" s="43"/>
      <c r="H377" s="43"/>
      <c r="I377" s="224"/>
      <c r="J377" s="43"/>
      <c r="K377" s="43"/>
      <c r="L377" s="47"/>
      <c r="M377" s="225"/>
      <c r="N377" s="226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19" t="s">
        <v>136</v>
      </c>
      <c r="AU377" s="19" t="s">
        <v>90</v>
      </c>
    </row>
    <row r="378" s="2" customFormat="1">
      <c r="A378" s="41"/>
      <c r="B378" s="42"/>
      <c r="C378" s="43"/>
      <c r="D378" s="227" t="s">
        <v>138</v>
      </c>
      <c r="E378" s="43"/>
      <c r="F378" s="228" t="s">
        <v>630</v>
      </c>
      <c r="G378" s="43"/>
      <c r="H378" s="43"/>
      <c r="I378" s="224"/>
      <c r="J378" s="43"/>
      <c r="K378" s="43"/>
      <c r="L378" s="47"/>
      <c r="M378" s="225"/>
      <c r="N378" s="226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19" t="s">
        <v>138</v>
      </c>
      <c r="AU378" s="19" t="s">
        <v>90</v>
      </c>
    </row>
    <row r="379" s="2" customFormat="1" ht="16.5" customHeight="1">
      <c r="A379" s="41"/>
      <c r="B379" s="42"/>
      <c r="C379" s="209" t="s">
        <v>631</v>
      </c>
      <c r="D379" s="209" t="s">
        <v>129</v>
      </c>
      <c r="E379" s="210" t="s">
        <v>632</v>
      </c>
      <c r="F379" s="211" t="s">
        <v>633</v>
      </c>
      <c r="G379" s="212" t="s">
        <v>142</v>
      </c>
      <c r="H379" s="213">
        <v>129</v>
      </c>
      <c r="I379" s="214"/>
      <c r="J379" s="215">
        <f>ROUND(I379*H379,2)</f>
        <v>0</v>
      </c>
      <c r="K379" s="211" t="s">
        <v>133</v>
      </c>
      <c r="L379" s="47"/>
      <c r="M379" s="216" t="s">
        <v>79</v>
      </c>
      <c r="N379" s="217" t="s">
        <v>51</v>
      </c>
      <c r="O379" s="87"/>
      <c r="P379" s="218">
        <f>O379*H379</f>
        <v>0</v>
      </c>
      <c r="Q379" s="218">
        <v>0.0076</v>
      </c>
      <c r="R379" s="218">
        <f>Q379*H379</f>
        <v>0.98040000000000005</v>
      </c>
      <c r="S379" s="218">
        <v>0</v>
      </c>
      <c r="T379" s="219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20" t="s">
        <v>237</v>
      </c>
      <c r="AT379" s="220" t="s">
        <v>129</v>
      </c>
      <c r="AU379" s="220" t="s">
        <v>90</v>
      </c>
      <c r="AY379" s="19" t="s">
        <v>127</v>
      </c>
      <c r="BE379" s="221">
        <f>IF(N379="základní",J379,0)</f>
        <v>0</v>
      </c>
      <c r="BF379" s="221">
        <f>IF(N379="snížená",J379,0)</f>
        <v>0</v>
      </c>
      <c r="BG379" s="221">
        <f>IF(N379="zákl. přenesená",J379,0)</f>
        <v>0</v>
      </c>
      <c r="BH379" s="221">
        <f>IF(N379="sníž. přenesená",J379,0)</f>
        <v>0</v>
      </c>
      <c r="BI379" s="221">
        <f>IF(N379="nulová",J379,0)</f>
        <v>0</v>
      </c>
      <c r="BJ379" s="19" t="s">
        <v>88</v>
      </c>
      <c r="BK379" s="221">
        <f>ROUND(I379*H379,2)</f>
        <v>0</v>
      </c>
      <c r="BL379" s="19" t="s">
        <v>237</v>
      </c>
      <c r="BM379" s="220" t="s">
        <v>634</v>
      </c>
    </row>
    <row r="380" s="2" customFormat="1">
      <c r="A380" s="41"/>
      <c r="B380" s="42"/>
      <c r="C380" s="43"/>
      <c r="D380" s="222" t="s">
        <v>136</v>
      </c>
      <c r="E380" s="43"/>
      <c r="F380" s="223" t="s">
        <v>635</v>
      </c>
      <c r="G380" s="43"/>
      <c r="H380" s="43"/>
      <c r="I380" s="224"/>
      <c r="J380" s="43"/>
      <c r="K380" s="43"/>
      <c r="L380" s="47"/>
      <c r="M380" s="225"/>
      <c r="N380" s="226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19" t="s">
        <v>136</v>
      </c>
      <c r="AU380" s="19" t="s">
        <v>90</v>
      </c>
    </row>
    <row r="381" s="2" customFormat="1">
      <c r="A381" s="41"/>
      <c r="B381" s="42"/>
      <c r="C381" s="43"/>
      <c r="D381" s="227" t="s">
        <v>138</v>
      </c>
      <c r="E381" s="43"/>
      <c r="F381" s="228" t="s">
        <v>636</v>
      </c>
      <c r="G381" s="43"/>
      <c r="H381" s="43"/>
      <c r="I381" s="224"/>
      <c r="J381" s="43"/>
      <c r="K381" s="43"/>
      <c r="L381" s="47"/>
      <c r="M381" s="225"/>
      <c r="N381" s="226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19" t="s">
        <v>138</v>
      </c>
      <c r="AU381" s="19" t="s">
        <v>90</v>
      </c>
    </row>
    <row r="382" s="2" customFormat="1" ht="24.15" customHeight="1">
      <c r="A382" s="41"/>
      <c r="B382" s="42"/>
      <c r="C382" s="209" t="s">
        <v>637</v>
      </c>
      <c r="D382" s="209" t="s">
        <v>129</v>
      </c>
      <c r="E382" s="210" t="s">
        <v>638</v>
      </c>
      <c r="F382" s="211" t="s">
        <v>639</v>
      </c>
      <c r="G382" s="212" t="s">
        <v>142</v>
      </c>
      <c r="H382" s="213">
        <v>275.5</v>
      </c>
      <c r="I382" s="214"/>
      <c r="J382" s="215">
        <f>ROUND(I382*H382,2)</f>
        <v>0</v>
      </c>
      <c r="K382" s="211" t="s">
        <v>133</v>
      </c>
      <c r="L382" s="47"/>
      <c r="M382" s="216" t="s">
        <v>79</v>
      </c>
      <c r="N382" s="217" t="s">
        <v>51</v>
      </c>
      <c r="O382" s="87"/>
      <c r="P382" s="218">
        <f>O382*H382</f>
        <v>0</v>
      </c>
      <c r="Q382" s="218">
        <v>0.19400000000000001</v>
      </c>
      <c r="R382" s="218">
        <f>Q382*H382</f>
        <v>53.447000000000003</v>
      </c>
      <c r="S382" s="218">
        <v>0</v>
      </c>
      <c r="T382" s="219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20" t="s">
        <v>237</v>
      </c>
      <c r="AT382" s="220" t="s">
        <v>129</v>
      </c>
      <c r="AU382" s="220" t="s">
        <v>90</v>
      </c>
      <c r="AY382" s="19" t="s">
        <v>127</v>
      </c>
      <c r="BE382" s="221">
        <f>IF(N382="základní",J382,0)</f>
        <v>0</v>
      </c>
      <c r="BF382" s="221">
        <f>IF(N382="snížená",J382,0)</f>
        <v>0</v>
      </c>
      <c r="BG382" s="221">
        <f>IF(N382="zákl. přenesená",J382,0)</f>
        <v>0</v>
      </c>
      <c r="BH382" s="221">
        <f>IF(N382="sníž. přenesená",J382,0)</f>
        <v>0</v>
      </c>
      <c r="BI382" s="221">
        <f>IF(N382="nulová",J382,0)</f>
        <v>0</v>
      </c>
      <c r="BJ382" s="19" t="s">
        <v>88</v>
      </c>
      <c r="BK382" s="221">
        <f>ROUND(I382*H382,2)</f>
        <v>0</v>
      </c>
      <c r="BL382" s="19" t="s">
        <v>237</v>
      </c>
      <c r="BM382" s="220" t="s">
        <v>640</v>
      </c>
    </row>
    <row r="383" s="2" customFormat="1">
      <c r="A383" s="41"/>
      <c r="B383" s="42"/>
      <c r="C383" s="43"/>
      <c r="D383" s="222" t="s">
        <v>136</v>
      </c>
      <c r="E383" s="43"/>
      <c r="F383" s="223" t="s">
        <v>641</v>
      </c>
      <c r="G383" s="43"/>
      <c r="H383" s="43"/>
      <c r="I383" s="224"/>
      <c r="J383" s="43"/>
      <c r="K383" s="43"/>
      <c r="L383" s="47"/>
      <c r="M383" s="225"/>
      <c r="N383" s="226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19" t="s">
        <v>136</v>
      </c>
      <c r="AU383" s="19" t="s">
        <v>90</v>
      </c>
    </row>
    <row r="384" s="2" customFormat="1">
      <c r="A384" s="41"/>
      <c r="B384" s="42"/>
      <c r="C384" s="43"/>
      <c r="D384" s="227" t="s">
        <v>138</v>
      </c>
      <c r="E384" s="43"/>
      <c r="F384" s="228" t="s">
        <v>642</v>
      </c>
      <c r="G384" s="43"/>
      <c r="H384" s="43"/>
      <c r="I384" s="224"/>
      <c r="J384" s="43"/>
      <c r="K384" s="43"/>
      <c r="L384" s="47"/>
      <c r="M384" s="225"/>
      <c r="N384" s="226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19" t="s">
        <v>138</v>
      </c>
      <c r="AU384" s="19" t="s">
        <v>90</v>
      </c>
    </row>
    <row r="385" s="13" customFormat="1">
      <c r="A385" s="13"/>
      <c r="B385" s="229"/>
      <c r="C385" s="230"/>
      <c r="D385" s="227" t="s">
        <v>162</v>
      </c>
      <c r="E385" s="231" t="s">
        <v>79</v>
      </c>
      <c r="F385" s="232" t="s">
        <v>643</v>
      </c>
      <c r="G385" s="230"/>
      <c r="H385" s="233">
        <v>275.5</v>
      </c>
      <c r="I385" s="234"/>
      <c r="J385" s="230"/>
      <c r="K385" s="230"/>
      <c r="L385" s="235"/>
      <c r="M385" s="236"/>
      <c r="N385" s="237"/>
      <c r="O385" s="237"/>
      <c r="P385" s="237"/>
      <c r="Q385" s="237"/>
      <c r="R385" s="237"/>
      <c r="S385" s="237"/>
      <c r="T385" s="23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9" t="s">
        <v>162</v>
      </c>
      <c r="AU385" s="239" t="s">
        <v>90</v>
      </c>
      <c r="AV385" s="13" t="s">
        <v>90</v>
      </c>
      <c r="AW385" s="13" t="s">
        <v>42</v>
      </c>
      <c r="AX385" s="13" t="s">
        <v>88</v>
      </c>
      <c r="AY385" s="239" t="s">
        <v>127</v>
      </c>
    </row>
    <row r="386" s="2" customFormat="1" ht="33" customHeight="1">
      <c r="A386" s="41"/>
      <c r="B386" s="42"/>
      <c r="C386" s="209" t="s">
        <v>644</v>
      </c>
      <c r="D386" s="209" t="s">
        <v>129</v>
      </c>
      <c r="E386" s="210" t="s">
        <v>645</v>
      </c>
      <c r="F386" s="211" t="s">
        <v>646</v>
      </c>
      <c r="G386" s="212" t="s">
        <v>193</v>
      </c>
      <c r="H386" s="213">
        <v>1065</v>
      </c>
      <c r="I386" s="214"/>
      <c r="J386" s="215">
        <f>ROUND(I386*H386,2)</f>
        <v>0</v>
      </c>
      <c r="K386" s="211" t="s">
        <v>133</v>
      </c>
      <c r="L386" s="47"/>
      <c r="M386" s="216" t="s">
        <v>79</v>
      </c>
      <c r="N386" s="217" t="s">
        <v>51</v>
      </c>
      <c r="O386" s="87"/>
      <c r="P386" s="218">
        <f>O386*H386</f>
        <v>0</v>
      </c>
      <c r="Q386" s="218">
        <v>0</v>
      </c>
      <c r="R386" s="218">
        <f>Q386*H386</f>
        <v>0</v>
      </c>
      <c r="S386" s="218">
        <v>0</v>
      </c>
      <c r="T386" s="219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0" t="s">
        <v>237</v>
      </c>
      <c r="AT386" s="220" t="s">
        <v>129</v>
      </c>
      <c r="AU386" s="220" t="s">
        <v>90</v>
      </c>
      <c r="AY386" s="19" t="s">
        <v>127</v>
      </c>
      <c r="BE386" s="221">
        <f>IF(N386="základní",J386,0)</f>
        <v>0</v>
      </c>
      <c r="BF386" s="221">
        <f>IF(N386="snížená",J386,0)</f>
        <v>0</v>
      </c>
      <c r="BG386" s="221">
        <f>IF(N386="zákl. přenesená",J386,0)</f>
        <v>0</v>
      </c>
      <c r="BH386" s="221">
        <f>IF(N386="sníž. přenesená",J386,0)</f>
        <v>0</v>
      </c>
      <c r="BI386" s="221">
        <f>IF(N386="nulová",J386,0)</f>
        <v>0</v>
      </c>
      <c r="BJ386" s="19" t="s">
        <v>88</v>
      </c>
      <c r="BK386" s="221">
        <f>ROUND(I386*H386,2)</f>
        <v>0</v>
      </c>
      <c r="BL386" s="19" t="s">
        <v>237</v>
      </c>
      <c r="BM386" s="220" t="s">
        <v>647</v>
      </c>
    </row>
    <row r="387" s="2" customFormat="1">
      <c r="A387" s="41"/>
      <c r="B387" s="42"/>
      <c r="C387" s="43"/>
      <c r="D387" s="222" t="s">
        <v>136</v>
      </c>
      <c r="E387" s="43"/>
      <c r="F387" s="223" t="s">
        <v>648</v>
      </c>
      <c r="G387" s="43"/>
      <c r="H387" s="43"/>
      <c r="I387" s="224"/>
      <c r="J387" s="43"/>
      <c r="K387" s="43"/>
      <c r="L387" s="47"/>
      <c r="M387" s="225"/>
      <c r="N387" s="226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19" t="s">
        <v>136</v>
      </c>
      <c r="AU387" s="19" t="s">
        <v>90</v>
      </c>
    </row>
    <row r="388" s="2" customFormat="1">
      <c r="A388" s="41"/>
      <c r="B388" s="42"/>
      <c r="C388" s="43"/>
      <c r="D388" s="227" t="s">
        <v>138</v>
      </c>
      <c r="E388" s="43"/>
      <c r="F388" s="228" t="s">
        <v>649</v>
      </c>
      <c r="G388" s="43"/>
      <c r="H388" s="43"/>
      <c r="I388" s="224"/>
      <c r="J388" s="43"/>
      <c r="K388" s="43"/>
      <c r="L388" s="47"/>
      <c r="M388" s="225"/>
      <c r="N388" s="226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19" t="s">
        <v>138</v>
      </c>
      <c r="AU388" s="19" t="s">
        <v>90</v>
      </c>
    </row>
    <row r="389" s="13" customFormat="1">
      <c r="A389" s="13"/>
      <c r="B389" s="229"/>
      <c r="C389" s="230"/>
      <c r="D389" s="227" t="s">
        <v>162</v>
      </c>
      <c r="E389" s="231" t="s">
        <v>79</v>
      </c>
      <c r="F389" s="232" t="s">
        <v>650</v>
      </c>
      <c r="G389" s="230"/>
      <c r="H389" s="233">
        <v>1065</v>
      </c>
      <c r="I389" s="234"/>
      <c r="J389" s="230"/>
      <c r="K389" s="230"/>
      <c r="L389" s="235"/>
      <c r="M389" s="236"/>
      <c r="N389" s="237"/>
      <c r="O389" s="237"/>
      <c r="P389" s="237"/>
      <c r="Q389" s="237"/>
      <c r="R389" s="237"/>
      <c r="S389" s="237"/>
      <c r="T389" s="23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9" t="s">
        <v>162</v>
      </c>
      <c r="AU389" s="239" t="s">
        <v>90</v>
      </c>
      <c r="AV389" s="13" t="s">
        <v>90</v>
      </c>
      <c r="AW389" s="13" t="s">
        <v>42</v>
      </c>
      <c r="AX389" s="13" t="s">
        <v>88</v>
      </c>
      <c r="AY389" s="239" t="s">
        <v>127</v>
      </c>
    </row>
    <row r="390" s="2" customFormat="1" ht="21.75" customHeight="1">
      <c r="A390" s="41"/>
      <c r="B390" s="42"/>
      <c r="C390" s="209" t="s">
        <v>651</v>
      </c>
      <c r="D390" s="209" t="s">
        <v>129</v>
      </c>
      <c r="E390" s="210" t="s">
        <v>652</v>
      </c>
      <c r="F390" s="211" t="s">
        <v>653</v>
      </c>
      <c r="G390" s="212" t="s">
        <v>193</v>
      </c>
      <c r="H390" s="213">
        <v>165</v>
      </c>
      <c r="I390" s="214"/>
      <c r="J390" s="215">
        <f>ROUND(I390*H390,2)</f>
        <v>0</v>
      </c>
      <c r="K390" s="211" t="s">
        <v>79</v>
      </c>
      <c r="L390" s="47"/>
      <c r="M390" s="216" t="s">
        <v>79</v>
      </c>
      <c r="N390" s="217" t="s">
        <v>51</v>
      </c>
      <c r="O390" s="87"/>
      <c r="P390" s="218">
        <f>O390*H390</f>
        <v>0</v>
      </c>
      <c r="Q390" s="218">
        <v>0</v>
      </c>
      <c r="R390" s="218">
        <f>Q390*H390</f>
        <v>0</v>
      </c>
      <c r="S390" s="218">
        <v>0</v>
      </c>
      <c r="T390" s="219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20" t="s">
        <v>237</v>
      </c>
      <c r="AT390" s="220" t="s">
        <v>129</v>
      </c>
      <c r="AU390" s="220" t="s">
        <v>90</v>
      </c>
      <c r="AY390" s="19" t="s">
        <v>127</v>
      </c>
      <c r="BE390" s="221">
        <f>IF(N390="základní",J390,0)</f>
        <v>0</v>
      </c>
      <c r="BF390" s="221">
        <f>IF(N390="snížená",J390,0)</f>
        <v>0</v>
      </c>
      <c r="BG390" s="221">
        <f>IF(N390="zákl. přenesená",J390,0)</f>
        <v>0</v>
      </c>
      <c r="BH390" s="221">
        <f>IF(N390="sníž. přenesená",J390,0)</f>
        <v>0</v>
      </c>
      <c r="BI390" s="221">
        <f>IF(N390="nulová",J390,0)</f>
        <v>0</v>
      </c>
      <c r="BJ390" s="19" t="s">
        <v>88</v>
      </c>
      <c r="BK390" s="221">
        <f>ROUND(I390*H390,2)</f>
        <v>0</v>
      </c>
      <c r="BL390" s="19" t="s">
        <v>237</v>
      </c>
      <c r="BM390" s="220" t="s">
        <v>654</v>
      </c>
    </row>
    <row r="391" s="2" customFormat="1">
      <c r="A391" s="41"/>
      <c r="B391" s="42"/>
      <c r="C391" s="43"/>
      <c r="D391" s="227" t="s">
        <v>138</v>
      </c>
      <c r="E391" s="43"/>
      <c r="F391" s="228" t="s">
        <v>655</v>
      </c>
      <c r="G391" s="43"/>
      <c r="H391" s="43"/>
      <c r="I391" s="224"/>
      <c r="J391" s="43"/>
      <c r="K391" s="43"/>
      <c r="L391" s="47"/>
      <c r="M391" s="225"/>
      <c r="N391" s="226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19" t="s">
        <v>138</v>
      </c>
      <c r="AU391" s="19" t="s">
        <v>90</v>
      </c>
    </row>
    <row r="392" s="13" customFormat="1">
      <c r="A392" s="13"/>
      <c r="B392" s="229"/>
      <c r="C392" s="230"/>
      <c r="D392" s="227" t="s">
        <v>162</v>
      </c>
      <c r="E392" s="231" t="s">
        <v>79</v>
      </c>
      <c r="F392" s="232" t="s">
        <v>656</v>
      </c>
      <c r="G392" s="230"/>
      <c r="H392" s="233">
        <v>165</v>
      </c>
      <c r="I392" s="234"/>
      <c r="J392" s="230"/>
      <c r="K392" s="230"/>
      <c r="L392" s="235"/>
      <c r="M392" s="236"/>
      <c r="N392" s="237"/>
      <c r="O392" s="237"/>
      <c r="P392" s="237"/>
      <c r="Q392" s="237"/>
      <c r="R392" s="237"/>
      <c r="S392" s="237"/>
      <c r="T392" s="23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9" t="s">
        <v>162</v>
      </c>
      <c r="AU392" s="239" t="s">
        <v>90</v>
      </c>
      <c r="AV392" s="13" t="s">
        <v>90</v>
      </c>
      <c r="AW392" s="13" t="s">
        <v>42</v>
      </c>
      <c r="AX392" s="13" t="s">
        <v>88</v>
      </c>
      <c r="AY392" s="239" t="s">
        <v>127</v>
      </c>
    </row>
    <row r="393" s="2" customFormat="1" ht="33" customHeight="1">
      <c r="A393" s="41"/>
      <c r="B393" s="42"/>
      <c r="C393" s="209" t="s">
        <v>657</v>
      </c>
      <c r="D393" s="209" t="s">
        <v>129</v>
      </c>
      <c r="E393" s="210" t="s">
        <v>658</v>
      </c>
      <c r="F393" s="211" t="s">
        <v>659</v>
      </c>
      <c r="G393" s="212" t="s">
        <v>193</v>
      </c>
      <c r="H393" s="213">
        <v>1065</v>
      </c>
      <c r="I393" s="214"/>
      <c r="J393" s="215">
        <f>ROUND(I393*H393,2)</f>
        <v>0</v>
      </c>
      <c r="K393" s="211" t="s">
        <v>133</v>
      </c>
      <c r="L393" s="47"/>
      <c r="M393" s="216" t="s">
        <v>79</v>
      </c>
      <c r="N393" s="217" t="s">
        <v>51</v>
      </c>
      <c r="O393" s="87"/>
      <c r="P393" s="218">
        <f>O393*H393</f>
        <v>0</v>
      </c>
      <c r="Q393" s="218">
        <v>0</v>
      </c>
      <c r="R393" s="218">
        <f>Q393*H393</f>
        <v>0</v>
      </c>
      <c r="S393" s="218">
        <v>0</v>
      </c>
      <c r="T393" s="219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0" t="s">
        <v>237</v>
      </c>
      <c r="AT393" s="220" t="s">
        <v>129</v>
      </c>
      <c r="AU393" s="220" t="s">
        <v>90</v>
      </c>
      <c r="AY393" s="19" t="s">
        <v>127</v>
      </c>
      <c r="BE393" s="221">
        <f>IF(N393="základní",J393,0)</f>
        <v>0</v>
      </c>
      <c r="BF393" s="221">
        <f>IF(N393="snížená",J393,0)</f>
        <v>0</v>
      </c>
      <c r="BG393" s="221">
        <f>IF(N393="zákl. přenesená",J393,0)</f>
        <v>0</v>
      </c>
      <c r="BH393" s="221">
        <f>IF(N393="sníž. přenesená",J393,0)</f>
        <v>0</v>
      </c>
      <c r="BI393" s="221">
        <f>IF(N393="nulová",J393,0)</f>
        <v>0</v>
      </c>
      <c r="BJ393" s="19" t="s">
        <v>88</v>
      </c>
      <c r="BK393" s="221">
        <f>ROUND(I393*H393,2)</f>
        <v>0</v>
      </c>
      <c r="BL393" s="19" t="s">
        <v>237</v>
      </c>
      <c r="BM393" s="220" t="s">
        <v>660</v>
      </c>
    </row>
    <row r="394" s="2" customFormat="1">
      <c r="A394" s="41"/>
      <c r="B394" s="42"/>
      <c r="C394" s="43"/>
      <c r="D394" s="222" t="s">
        <v>136</v>
      </c>
      <c r="E394" s="43"/>
      <c r="F394" s="223" t="s">
        <v>661</v>
      </c>
      <c r="G394" s="43"/>
      <c r="H394" s="43"/>
      <c r="I394" s="224"/>
      <c r="J394" s="43"/>
      <c r="K394" s="43"/>
      <c r="L394" s="47"/>
      <c r="M394" s="225"/>
      <c r="N394" s="226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19" t="s">
        <v>136</v>
      </c>
      <c r="AU394" s="19" t="s">
        <v>90</v>
      </c>
    </row>
    <row r="395" s="2" customFormat="1">
      <c r="A395" s="41"/>
      <c r="B395" s="42"/>
      <c r="C395" s="43"/>
      <c r="D395" s="227" t="s">
        <v>138</v>
      </c>
      <c r="E395" s="43"/>
      <c r="F395" s="228" t="s">
        <v>649</v>
      </c>
      <c r="G395" s="43"/>
      <c r="H395" s="43"/>
      <c r="I395" s="224"/>
      <c r="J395" s="43"/>
      <c r="K395" s="43"/>
      <c r="L395" s="47"/>
      <c r="M395" s="225"/>
      <c r="N395" s="226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19" t="s">
        <v>138</v>
      </c>
      <c r="AU395" s="19" t="s">
        <v>90</v>
      </c>
    </row>
    <row r="396" s="13" customFormat="1">
      <c r="A396" s="13"/>
      <c r="B396" s="229"/>
      <c r="C396" s="230"/>
      <c r="D396" s="227" t="s">
        <v>162</v>
      </c>
      <c r="E396" s="231" t="s">
        <v>79</v>
      </c>
      <c r="F396" s="232" t="s">
        <v>650</v>
      </c>
      <c r="G396" s="230"/>
      <c r="H396" s="233">
        <v>1065</v>
      </c>
      <c r="I396" s="234"/>
      <c r="J396" s="230"/>
      <c r="K396" s="230"/>
      <c r="L396" s="235"/>
      <c r="M396" s="236"/>
      <c r="N396" s="237"/>
      <c r="O396" s="237"/>
      <c r="P396" s="237"/>
      <c r="Q396" s="237"/>
      <c r="R396" s="237"/>
      <c r="S396" s="237"/>
      <c r="T396" s="23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9" t="s">
        <v>162</v>
      </c>
      <c r="AU396" s="239" t="s">
        <v>90</v>
      </c>
      <c r="AV396" s="13" t="s">
        <v>90</v>
      </c>
      <c r="AW396" s="13" t="s">
        <v>42</v>
      </c>
      <c r="AX396" s="13" t="s">
        <v>88</v>
      </c>
      <c r="AY396" s="239" t="s">
        <v>127</v>
      </c>
    </row>
    <row r="397" s="2" customFormat="1" ht="21.75" customHeight="1">
      <c r="A397" s="41"/>
      <c r="B397" s="42"/>
      <c r="C397" s="209" t="s">
        <v>662</v>
      </c>
      <c r="D397" s="209" t="s">
        <v>129</v>
      </c>
      <c r="E397" s="210" t="s">
        <v>663</v>
      </c>
      <c r="F397" s="211" t="s">
        <v>664</v>
      </c>
      <c r="G397" s="212" t="s">
        <v>193</v>
      </c>
      <c r="H397" s="213">
        <v>165</v>
      </c>
      <c r="I397" s="214"/>
      <c r="J397" s="215">
        <f>ROUND(I397*H397,2)</f>
        <v>0</v>
      </c>
      <c r="K397" s="211" t="s">
        <v>79</v>
      </c>
      <c r="L397" s="47"/>
      <c r="M397" s="216" t="s">
        <v>79</v>
      </c>
      <c r="N397" s="217" t="s">
        <v>51</v>
      </c>
      <c r="O397" s="87"/>
      <c r="P397" s="218">
        <f>O397*H397</f>
        <v>0</v>
      </c>
      <c r="Q397" s="218">
        <v>0</v>
      </c>
      <c r="R397" s="218">
        <f>Q397*H397</f>
        <v>0</v>
      </c>
      <c r="S397" s="218">
        <v>0</v>
      </c>
      <c r="T397" s="219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0" t="s">
        <v>237</v>
      </c>
      <c r="AT397" s="220" t="s">
        <v>129</v>
      </c>
      <c r="AU397" s="220" t="s">
        <v>90</v>
      </c>
      <c r="AY397" s="19" t="s">
        <v>127</v>
      </c>
      <c r="BE397" s="221">
        <f>IF(N397="základní",J397,0)</f>
        <v>0</v>
      </c>
      <c r="BF397" s="221">
        <f>IF(N397="snížená",J397,0)</f>
        <v>0</v>
      </c>
      <c r="BG397" s="221">
        <f>IF(N397="zákl. přenesená",J397,0)</f>
        <v>0</v>
      </c>
      <c r="BH397" s="221">
        <f>IF(N397="sníž. přenesená",J397,0)</f>
        <v>0</v>
      </c>
      <c r="BI397" s="221">
        <f>IF(N397="nulová",J397,0)</f>
        <v>0</v>
      </c>
      <c r="BJ397" s="19" t="s">
        <v>88</v>
      </c>
      <c r="BK397" s="221">
        <f>ROUND(I397*H397,2)</f>
        <v>0</v>
      </c>
      <c r="BL397" s="19" t="s">
        <v>237</v>
      </c>
      <c r="BM397" s="220" t="s">
        <v>665</v>
      </c>
    </row>
    <row r="398" s="2" customFormat="1">
      <c r="A398" s="41"/>
      <c r="B398" s="42"/>
      <c r="C398" s="43"/>
      <c r="D398" s="227" t="s">
        <v>138</v>
      </c>
      <c r="E398" s="43"/>
      <c r="F398" s="228" t="s">
        <v>649</v>
      </c>
      <c r="G398" s="43"/>
      <c r="H398" s="43"/>
      <c r="I398" s="224"/>
      <c r="J398" s="43"/>
      <c r="K398" s="43"/>
      <c r="L398" s="47"/>
      <c r="M398" s="225"/>
      <c r="N398" s="226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19" t="s">
        <v>138</v>
      </c>
      <c r="AU398" s="19" t="s">
        <v>90</v>
      </c>
    </row>
    <row r="399" s="13" customFormat="1">
      <c r="A399" s="13"/>
      <c r="B399" s="229"/>
      <c r="C399" s="230"/>
      <c r="D399" s="227" t="s">
        <v>162</v>
      </c>
      <c r="E399" s="231" t="s">
        <v>79</v>
      </c>
      <c r="F399" s="232" t="s">
        <v>656</v>
      </c>
      <c r="G399" s="230"/>
      <c r="H399" s="233">
        <v>165</v>
      </c>
      <c r="I399" s="234"/>
      <c r="J399" s="230"/>
      <c r="K399" s="230"/>
      <c r="L399" s="235"/>
      <c r="M399" s="236"/>
      <c r="N399" s="237"/>
      <c r="O399" s="237"/>
      <c r="P399" s="237"/>
      <c r="Q399" s="237"/>
      <c r="R399" s="237"/>
      <c r="S399" s="237"/>
      <c r="T399" s="23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9" t="s">
        <v>162</v>
      </c>
      <c r="AU399" s="239" t="s">
        <v>90</v>
      </c>
      <c r="AV399" s="13" t="s">
        <v>90</v>
      </c>
      <c r="AW399" s="13" t="s">
        <v>42</v>
      </c>
      <c r="AX399" s="13" t="s">
        <v>88</v>
      </c>
      <c r="AY399" s="239" t="s">
        <v>127</v>
      </c>
    </row>
    <row r="400" s="2" customFormat="1" ht="24.15" customHeight="1">
      <c r="A400" s="41"/>
      <c r="B400" s="42"/>
      <c r="C400" s="209" t="s">
        <v>666</v>
      </c>
      <c r="D400" s="209" t="s">
        <v>129</v>
      </c>
      <c r="E400" s="210" t="s">
        <v>667</v>
      </c>
      <c r="F400" s="211" t="s">
        <v>668</v>
      </c>
      <c r="G400" s="212" t="s">
        <v>193</v>
      </c>
      <c r="H400" s="213">
        <v>2130</v>
      </c>
      <c r="I400" s="214"/>
      <c r="J400" s="215">
        <f>ROUND(I400*H400,2)</f>
        <v>0</v>
      </c>
      <c r="K400" s="211" t="s">
        <v>79</v>
      </c>
      <c r="L400" s="47"/>
      <c r="M400" s="216" t="s">
        <v>79</v>
      </c>
      <c r="N400" s="217" t="s">
        <v>51</v>
      </c>
      <c r="O400" s="87"/>
      <c r="P400" s="218">
        <f>O400*H400</f>
        <v>0</v>
      </c>
      <c r="Q400" s="218">
        <v>0</v>
      </c>
      <c r="R400" s="218">
        <f>Q400*H400</f>
        <v>0</v>
      </c>
      <c r="S400" s="218">
        <v>0</v>
      </c>
      <c r="T400" s="219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20" t="s">
        <v>237</v>
      </c>
      <c r="AT400" s="220" t="s">
        <v>129</v>
      </c>
      <c r="AU400" s="220" t="s">
        <v>90</v>
      </c>
      <c r="AY400" s="19" t="s">
        <v>127</v>
      </c>
      <c r="BE400" s="221">
        <f>IF(N400="základní",J400,0)</f>
        <v>0</v>
      </c>
      <c r="BF400" s="221">
        <f>IF(N400="snížená",J400,0)</f>
        <v>0</v>
      </c>
      <c r="BG400" s="221">
        <f>IF(N400="zákl. přenesená",J400,0)</f>
        <v>0</v>
      </c>
      <c r="BH400" s="221">
        <f>IF(N400="sníž. přenesená",J400,0)</f>
        <v>0</v>
      </c>
      <c r="BI400" s="221">
        <f>IF(N400="nulová",J400,0)</f>
        <v>0</v>
      </c>
      <c r="BJ400" s="19" t="s">
        <v>88</v>
      </c>
      <c r="BK400" s="221">
        <f>ROUND(I400*H400,2)</f>
        <v>0</v>
      </c>
      <c r="BL400" s="19" t="s">
        <v>237</v>
      </c>
      <c r="BM400" s="220" t="s">
        <v>669</v>
      </c>
    </row>
    <row r="401" s="2" customFormat="1">
      <c r="A401" s="41"/>
      <c r="B401" s="42"/>
      <c r="C401" s="43"/>
      <c r="D401" s="227" t="s">
        <v>138</v>
      </c>
      <c r="E401" s="43"/>
      <c r="F401" s="228" t="s">
        <v>670</v>
      </c>
      <c r="G401" s="43"/>
      <c r="H401" s="43"/>
      <c r="I401" s="224"/>
      <c r="J401" s="43"/>
      <c r="K401" s="43"/>
      <c r="L401" s="47"/>
      <c r="M401" s="225"/>
      <c r="N401" s="226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19" t="s">
        <v>138</v>
      </c>
      <c r="AU401" s="19" t="s">
        <v>90</v>
      </c>
    </row>
    <row r="402" s="13" customFormat="1">
      <c r="A402" s="13"/>
      <c r="B402" s="229"/>
      <c r="C402" s="230"/>
      <c r="D402" s="227" t="s">
        <v>162</v>
      </c>
      <c r="E402" s="231" t="s">
        <v>79</v>
      </c>
      <c r="F402" s="232" t="s">
        <v>671</v>
      </c>
      <c r="G402" s="230"/>
      <c r="H402" s="233">
        <v>2130</v>
      </c>
      <c r="I402" s="234"/>
      <c r="J402" s="230"/>
      <c r="K402" s="230"/>
      <c r="L402" s="235"/>
      <c r="M402" s="236"/>
      <c r="N402" s="237"/>
      <c r="O402" s="237"/>
      <c r="P402" s="237"/>
      <c r="Q402" s="237"/>
      <c r="R402" s="237"/>
      <c r="S402" s="237"/>
      <c r="T402" s="23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9" t="s">
        <v>162</v>
      </c>
      <c r="AU402" s="239" t="s">
        <v>90</v>
      </c>
      <c r="AV402" s="13" t="s">
        <v>90</v>
      </c>
      <c r="AW402" s="13" t="s">
        <v>42</v>
      </c>
      <c r="AX402" s="13" t="s">
        <v>88</v>
      </c>
      <c r="AY402" s="239" t="s">
        <v>127</v>
      </c>
    </row>
    <row r="403" s="2" customFormat="1" ht="33" customHeight="1">
      <c r="A403" s="41"/>
      <c r="B403" s="42"/>
      <c r="C403" s="209" t="s">
        <v>672</v>
      </c>
      <c r="D403" s="209" t="s">
        <v>129</v>
      </c>
      <c r="E403" s="210" t="s">
        <v>673</v>
      </c>
      <c r="F403" s="211" t="s">
        <v>674</v>
      </c>
      <c r="G403" s="212" t="s">
        <v>193</v>
      </c>
      <c r="H403" s="213">
        <v>1065</v>
      </c>
      <c r="I403" s="214"/>
      <c r="J403" s="215">
        <f>ROUND(I403*H403,2)</f>
        <v>0</v>
      </c>
      <c r="K403" s="211" t="s">
        <v>133</v>
      </c>
      <c r="L403" s="47"/>
      <c r="M403" s="216" t="s">
        <v>79</v>
      </c>
      <c r="N403" s="217" t="s">
        <v>51</v>
      </c>
      <c r="O403" s="87"/>
      <c r="P403" s="218">
        <f>O403*H403</f>
        <v>0</v>
      </c>
      <c r="Q403" s="218">
        <v>0</v>
      </c>
      <c r="R403" s="218">
        <f>Q403*H403</f>
        <v>0</v>
      </c>
      <c r="S403" s="218">
        <v>0</v>
      </c>
      <c r="T403" s="219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20" t="s">
        <v>237</v>
      </c>
      <c r="AT403" s="220" t="s">
        <v>129</v>
      </c>
      <c r="AU403" s="220" t="s">
        <v>90</v>
      </c>
      <c r="AY403" s="19" t="s">
        <v>127</v>
      </c>
      <c r="BE403" s="221">
        <f>IF(N403="základní",J403,0)</f>
        <v>0</v>
      </c>
      <c r="BF403" s="221">
        <f>IF(N403="snížená",J403,0)</f>
        <v>0</v>
      </c>
      <c r="BG403" s="221">
        <f>IF(N403="zákl. přenesená",J403,0)</f>
        <v>0</v>
      </c>
      <c r="BH403" s="221">
        <f>IF(N403="sníž. přenesená",J403,0)</f>
        <v>0</v>
      </c>
      <c r="BI403" s="221">
        <f>IF(N403="nulová",J403,0)</f>
        <v>0</v>
      </c>
      <c r="BJ403" s="19" t="s">
        <v>88</v>
      </c>
      <c r="BK403" s="221">
        <f>ROUND(I403*H403,2)</f>
        <v>0</v>
      </c>
      <c r="BL403" s="19" t="s">
        <v>237</v>
      </c>
      <c r="BM403" s="220" t="s">
        <v>675</v>
      </c>
    </row>
    <row r="404" s="2" customFormat="1">
      <c r="A404" s="41"/>
      <c r="B404" s="42"/>
      <c r="C404" s="43"/>
      <c r="D404" s="222" t="s">
        <v>136</v>
      </c>
      <c r="E404" s="43"/>
      <c r="F404" s="223" t="s">
        <v>676</v>
      </c>
      <c r="G404" s="43"/>
      <c r="H404" s="43"/>
      <c r="I404" s="224"/>
      <c r="J404" s="43"/>
      <c r="K404" s="43"/>
      <c r="L404" s="47"/>
      <c r="M404" s="225"/>
      <c r="N404" s="226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19" t="s">
        <v>136</v>
      </c>
      <c r="AU404" s="19" t="s">
        <v>90</v>
      </c>
    </row>
    <row r="405" s="2" customFormat="1">
      <c r="A405" s="41"/>
      <c r="B405" s="42"/>
      <c r="C405" s="43"/>
      <c r="D405" s="227" t="s">
        <v>138</v>
      </c>
      <c r="E405" s="43"/>
      <c r="F405" s="228" t="s">
        <v>677</v>
      </c>
      <c r="G405" s="43"/>
      <c r="H405" s="43"/>
      <c r="I405" s="224"/>
      <c r="J405" s="43"/>
      <c r="K405" s="43"/>
      <c r="L405" s="47"/>
      <c r="M405" s="225"/>
      <c r="N405" s="226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19" t="s">
        <v>138</v>
      </c>
      <c r="AU405" s="19" t="s">
        <v>90</v>
      </c>
    </row>
    <row r="406" s="2" customFormat="1" ht="16.5" customHeight="1">
      <c r="A406" s="41"/>
      <c r="B406" s="42"/>
      <c r="C406" s="209" t="s">
        <v>678</v>
      </c>
      <c r="D406" s="209" t="s">
        <v>129</v>
      </c>
      <c r="E406" s="210" t="s">
        <v>679</v>
      </c>
      <c r="F406" s="211" t="s">
        <v>680</v>
      </c>
      <c r="G406" s="212" t="s">
        <v>193</v>
      </c>
      <c r="H406" s="213">
        <v>165</v>
      </c>
      <c r="I406" s="214"/>
      <c r="J406" s="215">
        <f>ROUND(I406*H406,2)</f>
        <v>0</v>
      </c>
      <c r="K406" s="211" t="s">
        <v>79</v>
      </c>
      <c r="L406" s="47"/>
      <c r="M406" s="216" t="s">
        <v>79</v>
      </c>
      <c r="N406" s="217" t="s">
        <v>51</v>
      </c>
      <c r="O406" s="87"/>
      <c r="P406" s="218">
        <f>O406*H406</f>
        <v>0</v>
      </c>
      <c r="Q406" s="218">
        <v>0</v>
      </c>
      <c r="R406" s="218">
        <f>Q406*H406</f>
        <v>0</v>
      </c>
      <c r="S406" s="218">
        <v>0</v>
      </c>
      <c r="T406" s="219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20" t="s">
        <v>237</v>
      </c>
      <c r="AT406" s="220" t="s">
        <v>129</v>
      </c>
      <c r="AU406" s="220" t="s">
        <v>90</v>
      </c>
      <c r="AY406" s="19" t="s">
        <v>127</v>
      </c>
      <c r="BE406" s="221">
        <f>IF(N406="základní",J406,0)</f>
        <v>0</v>
      </c>
      <c r="BF406" s="221">
        <f>IF(N406="snížená",J406,0)</f>
        <v>0</v>
      </c>
      <c r="BG406" s="221">
        <f>IF(N406="zákl. přenesená",J406,0)</f>
        <v>0</v>
      </c>
      <c r="BH406" s="221">
        <f>IF(N406="sníž. přenesená",J406,0)</f>
        <v>0</v>
      </c>
      <c r="BI406" s="221">
        <f>IF(N406="nulová",J406,0)</f>
        <v>0</v>
      </c>
      <c r="BJ406" s="19" t="s">
        <v>88</v>
      </c>
      <c r="BK406" s="221">
        <f>ROUND(I406*H406,2)</f>
        <v>0</v>
      </c>
      <c r="BL406" s="19" t="s">
        <v>237</v>
      </c>
      <c r="BM406" s="220" t="s">
        <v>681</v>
      </c>
    </row>
    <row r="407" s="2" customFormat="1">
      <c r="A407" s="41"/>
      <c r="B407" s="42"/>
      <c r="C407" s="43"/>
      <c r="D407" s="227" t="s">
        <v>138</v>
      </c>
      <c r="E407" s="43"/>
      <c r="F407" s="228" t="s">
        <v>655</v>
      </c>
      <c r="G407" s="43"/>
      <c r="H407" s="43"/>
      <c r="I407" s="224"/>
      <c r="J407" s="43"/>
      <c r="K407" s="43"/>
      <c r="L407" s="47"/>
      <c r="M407" s="225"/>
      <c r="N407" s="226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19" t="s">
        <v>138</v>
      </c>
      <c r="AU407" s="19" t="s">
        <v>90</v>
      </c>
    </row>
    <row r="408" s="2" customFormat="1" ht="33" customHeight="1">
      <c r="A408" s="41"/>
      <c r="B408" s="42"/>
      <c r="C408" s="209" t="s">
        <v>682</v>
      </c>
      <c r="D408" s="209" t="s">
        <v>129</v>
      </c>
      <c r="E408" s="210" t="s">
        <v>683</v>
      </c>
      <c r="F408" s="211" t="s">
        <v>684</v>
      </c>
      <c r="G408" s="212" t="s">
        <v>193</v>
      </c>
      <c r="H408" s="213">
        <v>1065</v>
      </c>
      <c r="I408" s="214"/>
      <c r="J408" s="215">
        <f>ROUND(I408*H408,2)</f>
        <v>0</v>
      </c>
      <c r="K408" s="211" t="s">
        <v>133</v>
      </c>
      <c r="L408" s="47"/>
      <c r="M408" s="216" t="s">
        <v>79</v>
      </c>
      <c r="N408" s="217" t="s">
        <v>51</v>
      </c>
      <c r="O408" s="87"/>
      <c r="P408" s="218">
        <f>O408*H408</f>
        <v>0</v>
      </c>
      <c r="Q408" s="218">
        <v>0</v>
      </c>
      <c r="R408" s="218">
        <f>Q408*H408</f>
        <v>0</v>
      </c>
      <c r="S408" s="218">
        <v>0</v>
      </c>
      <c r="T408" s="219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20" t="s">
        <v>237</v>
      </c>
      <c r="AT408" s="220" t="s">
        <v>129</v>
      </c>
      <c r="AU408" s="220" t="s">
        <v>90</v>
      </c>
      <c r="AY408" s="19" t="s">
        <v>127</v>
      </c>
      <c r="BE408" s="221">
        <f>IF(N408="základní",J408,0)</f>
        <v>0</v>
      </c>
      <c r="BF408" s="221">
        <f>IF(N408="snížená",J408,0)</f>
        <v>0</v>
      </c>
      <c r="BG408" s="221">
        <f>IF(N408="zákl. přenesená",J408,0)</f>
        <v>0</v>
      </c>
      <c r="BH408" s="221">
        <f>IF(N408="sníž. přenesená",J408,0)</f>
        <v>0</v>
      </c>
      <c r="BI408" s="221">
        <f>IF(N408="nulová",J408,0)</f>
        <v>0</v>
      </c>
      <c r="BJ408" s="19" t="s">
        <v>88</v>
      </c>
      <c r="BK408" s="221">
        <f>ROUND(I408*H408,2)</f>
        <v>0</v>
      </c>
      <c r="BL408" s="19" t="s">
        <v>237</v>
      </c>
      <c r="BM408" s="220" t="s">
        <v>685</v>
      </c>
    </row>
    <row r="409" s="2" customFormat="1">
      <c r="A409" s="41"/>
      <c r="B409" s="42"/>
      <c r="C409" s="43"/>
      <c r="D409" s="222" t="s">
        <v>136</v>
      </c>
      <c r="E409" s="43"/>
      <c r="F409" s="223" t="s">
        <v>686</v>
      </c>
      <c r="G409" s="43"/>
      <c r="H409" s="43"/>
      <c r="I409" s="224"/>
      <c r="J409" s="43"/>
      <c r="K409" s="43"/>
      <c r="L409" s="47"/>
      <c r="M409" s="225"/>
      <c r="N409" s="226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19" t="s">
        <v>136</v>
      </c>
      <c r="AU409" s="19" t="s">
        <v>90</v>
      </c>
    </row>
    <row r="410" s="2" customFormat="1">
      <c r="A410" s="41"/>
      <c r="B410" s="42"/>
      <c r="C410" s="43"/>
      <c r="D410" s="227" t="s">
        <v>138</v>
      </c>
      <c r="E410" s="43"/>
      <c r="F410" s="228" t="s">
        <v>687</v>
      </c>
      <c r="G410" s="43"/>
      <c r="H410" s="43"/>
      <c r="I410" s="224"/>
      <c r="J410" s="43"/>
      <c r="K410" s="43"/>
      <c r="L410" s="47"/>
      <c r="M410" s="225"/>
      <c r="N410" s="226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19" t="s">
        <v>138</v>
      </c>
      <c r="AU410" s="19" t="s">
        <v>90</v>
      </c>
    </row>
    <row r="411" s="2" customFormat="1" ht="16.5" customHeight="1">
      <c r="A411" s="41"/>
      <c r="B411" s="42"/>
      <c r="C411" s="209" t="s">
        <v>688</v>
      </c>
      <c r="D411" s="209" t="s">
        <v>129</v>
      </c>
      <c r="E411" s="210" t="s">
        <v>689</v>
      </c>
      <c r="F411" s="211" t="s">
        <v>690</v>
      </c>
      <c r="G411" s="212" t="s">
        <v>193</v>
      </c>
      <c r="H411" s="213">
        <v>165</v>
      </c>
      <c r="I411" s="214"/>
      <c r="J411" s="215">
        <f>ROUND(I411*H411,2)</f>
        <v>0</v>
      </c>
      <c r="K411" s="211" t="s">
        <v>79</v>
      </c>
      <c r="L411" s="47"/>
      <c r="M411" s="216" t="s">
        <v>79</v>
      </c>
      <c r="N411" s="217" t="s">
        <v>51</v>
      </c>
      <c r="O411" s="87"/>
      <c r="P411" s="218">
        <f>O411*H411</f>
        <v>0</v>
      </c>
      <c r="Q411" s="218">
        <v>0</v>
      </c>
      <c r="R411" s="218">
        <f>Q411*H411</f>
        <v>0</v>
      </c>
      <c r="S411" s="218">
        <v>0</v>
      </c>
      <c r="T411" s="219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20" t="s">
        <v>237</v>
      </c>
      <c r="AT411" s="220" t="s">
        <v>129</v>
      </c>
      <c r="AU411" s="220" t="s">
        <v>90</v>
      </c>
      <c r="AY411" s="19" t="s">
        <v>127</v>
      </c>
      <c r="BE411" s="221">
        <f>IF(N411="základní",J411,0)</f>
        <v>0</v>
      </c>
      <c r="BF411" s="221">
        <f>IF(N411="snížená",J411,0)</f>
        <v>0</v>
      </c>
      <c r="BG411" s="221">
        <f>IF(N411="zákl. přenesená",J411,0)</f>
        <v>0</v>
      </c>
      <c r="BH411" s="221">
        <f>IF(N411="sníž. přenesená",J411,0)</f>
        <v>0</v>
      </c>
      <c r="BI411" s="221">
        <f>IF(N411="nulová",J411,0)</f>
        <v>0</v>
      </c>
      <c r="BJ411" s="19" t="s">
        <v>88</v>
      </c>
      <c r="BK411" s="221">
        <f>ROUND(I411*H411,2)</f>
        <v>0</v>
      </c>
      <c r="BL411" s="19" t="s">
        <v>237</v>
      </c>
      <c r="BM411" s="220" t="s">
        <v>691</v>
      </c>
    </row>
    <row r="412" s="2" customFormat="1">
      <c r="A412" s="41"/>
      <c r="B412" s="42"/>
      <c r="C412" s="43"/>
      <c r="D412" s="227" t="s">
        <v>138</v>
      </c>
      <c r="E412" s="43"/>
      <c r="F412" s="228" t="s">
        <v>655</v>
      </c>
      <c r="G412" s="43"/>
      <c r="H412" s="43"/>
      <c r="I412" s="224"/>
      <c r="J412" s="43"/>
      <c r="K412" s="43"/>
      <c r="L412" s="47"/>
      <c r="M412" s="225"/>
      <c r="N412" s="226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19" t="s">
        <v>138</v>
      </c>
      <c r="AU412" s="19" t="s">
        <v>90</v>
      </c>
    </row>
    <row r="413" s="2" customFormat="1" ht="33" customHeight="1">
      <c r="A413" s="41"/>
      <c r="B413" s="42"/>
      <c r="C413" s="209" t="s">
        <v>692</v>
      </c>
      <c r="D413" s="209" t="s">
        <v>129</v>
      </c>
      <c r="E413" s="210" t="s">
        <v>693</v>
      </c>
      <c r="F413" s="211" t="s">
        <v>694</v>
      </c>
      <c r="G413" s="212" t="s">
        <v>193</v>
      </c>
      <c r="H413" s="213">
        <v>251</v>
      </c>
      <c r="I413" s="214"/>
      <c r="J413" s="215">
        <f>ROUND(I413*H413,2)</f>
        <v>0</v>
      </c>
      <c r="K413" s="211" t="s">
        <v>133</v>
      </c>
      <c r="L413" s="47"/>
      <c r="M413" s="216" t="s">
        <v>79</v>
      </c>
      <c r="N413" s="217" t="s">
        <v>51</v>
      </c>
      <c r="O413" s="87"/>
      <c r="P413" s="218">
        <f>O413*H413</f>
        <v>0</v>
      </c>
      <c r="Q413" s="218">
        <v>0</v>
      </c>
      <c r="R413" s="218">
        <f>Q413*H413</f>
        <v>0</v>
      </c>
      <c r="S413" s="218">
        <v>0</v>
      </c>
      <c r="T413" s="219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20" t="s">
        <v>237</v>
      </c>
      <c r="AT413" s="220" t="s">
        <v>129</v>
      </c>
      <c r="AU413" s="220" t="s">
        <v>90</v>
      </c>
      <c r="AY413" s="19" t="s">
        <v>127</v>
      </c>
      <c r="BE413" s="221">
        <f>IF(N413="základní",J413,0)</f>
        <v>0</v>
      </c>
      <c r="BF413" s="221">
        <f>IF(N413="snížená",J413,0)</f>
        <v>0</v>
      </c>
      <c r="BG413" s="221">
        <f>IF(N413="zákl. přenesená",J413,0)</f>
        <v>0</v>
      </c>
      <c r="BH413" s="221">
        <f>IF(N413="sníž. přenesená",J413,0)</f>
        <v>0</v>
      </c>
      <c r="BI413" s="221">
        <f>IF(N413="nulová",J413,0)</f>
        <v>0</v>
      </c>
      <c r="BJ413" s="19" t="s">
        <v>88</v>
      </c>
      <c r="BK413" s="221">
        <f>ROUND(I413*H413,2)</f>
        <v>0</v>
      </c>
      <c r="BL413" s="19" t="s">
        <v>237</v>
      </c>
      <c r="BM413" s="220" t="s">
        <v>695</v>
      </c>
    </row>
    <row r="414" s="2" customFormat="1">
      <c r="A414" s="41"/>
      <c r="B414" s="42"/>
      <c r="C414" s="43"/>
      <c r="D414" s="222" t="s">
        <v>136</v>
      </c>
      <c r="E414" s="43"/>
      <c r="F414" s="223" t="s">
        <v>696</v>
      </c>
      <c r="G414" s="43"/>
      <c r="H414" s="43"/>
      <c r="I414" s="224"/>
      <c r="J414" s="43"/>
      <c r="K414" s="43"/>
      <c r="L414" s="47"/>
      <c r="M414" s="225"/>
      <c r="N414" s="226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19" t="s">
        <v>136</v>
      </c>
      <c r="AU414" s="19" t="s">
        <v>90</v>
      </c>
    </row>
    <row r="415" s="2" customFormat="1">
      <c r="A415" s="41"/>
      <c r="B415" s="42"/>
      <c r="C415" s="43"/>
      <c r="D415" s="227" t="s">
        <v>138</v>
      </c>
      <c r="E415" s="43"/>
      <c r="F415" s="228" t="s">
        <v>697</v>
      </c>
      <c r="G415" s="43"/>
      <c r="H415" s="43"/>
      <c r="I415" s="224"/>
      <c r="J415" s="43"/>
      <c r="K415" s="43"/>
      <c r="L415" s="47"/>
      <c r="M415" s="225"/>
      <c r="N415" s="226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19" t="s">
        <v>138</v>
      </c>
      <c r="AU415" s="19" t="s">
        <v>90</v>
      </c>
    </row>
    <row r="416" s="13" customFormat="1">
      <c r="A416" s="13"/>
      <c r="B416" s="229"/>
      <c r="C416" s="230"/>
      <c r="D416" s="227" t="s">
        <v>162</v>
      </c>
      <c r="E416" s="231" t="s">
        <v>79</v>
      </c>
      <c r="F416" s="232" t="s">
        <v>698</v>
      </c>
      <c r="G416" s="230"/>
      <c r="H416" s="233">
        <v>251</v>
      </c>
      <c r="I416" s="234"/>
      <c r="J416" s="230"/>
      <c r="K416" s="230"/>
      <c r="L416" s="235"/>
      <c r="M416" s="236"/>
      <c r="N416" s="237"/>
      <c r="O416" s="237"/>
      <c r="P416" s="237"/>
      <c r="Q416" s="237"/>
      <c r="R416" s="237"/>
      <c r="S416" s="237"/>
      <c r="T416" s="23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9" t="s">
        <v>162</v>
      </c>
      <c r="AU416" s="239" t="s">
        <v>90</v>
      </c>
      <c r="AV416" s="13" t="s">
        <v>90</v>
      </c>
      <c r="AW416" s="13" t="s">
        <v>42</v>
      </c>
      <c r="AX416" s="13" t="s">
        <v>88</v>
      </c>
      <c r="AY416" s="239" t="s">
        <v>127</v>
      </c>
    </row>
    <row r="417" s="2" customFormat="1" ht="33" customHeight="1">
      <c r="A417" s="41"/>
      <c r="B417" s="42"/>
      <c r="C417" s="209" t="s">
        <v>699</v>
      </c>
      <c r="D417" s="209" t="s">
        <v>129</v>
      </c>
      <c r="E417" s="210" t="s">
        <v>700</v>
      </c>
      <c r="F417" s="211" t="s">
        <v>701</v>
      </c>
      <c r="G417" s="212" t="s">
        <v>193</v>
      </c>
      <c r="H417" s="213">
        <v>251</v>
      </c>
      <c r="I417" s="214"/>
      <c r="J417" s="215">
        <f>ROUND(I417*H417,2)</f>
        <v>0</v>
      </c>
      <c r="K417" s="211" t="s">
        <v>133</v>
      </c>
      <c r="L417" s="47"/>
      <c r="M417" s="216" t="s">
        <v>79</v>
      </c>
      <c r="N417" s="217" t="s">
        <v>51</v>
      </c>
      <c r="O417" s="87"/>
      <c r="P417" s="218">
        <f>O417*H417</f>
        <v>0</v>
      </c>
      <c r="Q417" s="218">
        <v>0</v>
      </c>
      <c r="R417" s="218">
        <f>Q417*H417</f>
        <v>0</v>
      </c>
      <c r="S417" s="218">
        <v>0</v>
      </c>
      <c r="T417" s="219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20" t="s">
        <v>237</v>
      </c>
      <c r="AT417" s="220" t="s">
        <v>129</v>
      </c>
      <c r="AU417" s="220" t="s">
        <v>90</v>
      </c>
      <c r="AY417" s="19" t="s">
        <v>127</v>
      </c>
      <c r="BE417" s="221">
        <f>IF(N417="základní",J417,0)</f>
        <v>0</v>
      </c>
      <c r="BF417" s="221">
        <f>IF(N417="snížená",J417,0)</f>
        <v>0</v>
      </c>
      <c r="BG417" s="221">
        <f>IF(N417="zákl. přenesená",J417,0)</f>
        <v>0</v>
      </c>
      <c r="BH417" s="221">
        <f>IF(N417="sníž. přenesená",J417,0)</f>
        <v>0</v>
      </c>
      <c r="BI417" s="221">
        <f>IF(N417="nulová",J417,0)</f>
        <v>0</v>
      </c>
      <c r="BJ417" s="19" t="s">
        <v>88</v>
      </c>
      <c r="BK417" s="221">
        <f>ROUND(I417*H417,2)</f>
        <v>0</v>
      </c>
      <c r="BL417" s="19" t="s">
        <v>237</v>
      </c>
      <c r="BM417" s="220" t="s">
        <v>702</v>
      </c>
    </row>
    <row r="418" s="2" customFormat="1">
      <c r="A418" s="41"/>
      <c r="B418" s="42"/>
      <c r="C418" s="43"/>
      <c r="D418" s="222" t="s">
        <v>136</v>
      </c>
      <c r="E418" s="43"/>
      <c r="F418" s="223" t="s">
        <v>703</v>
      </c>
      <c r="G418" s="43"/>
      <c r="H418" s="43"/>
      <c r="I418" s="224"/>
      <c r="J418" s="43"/>
      <c r="K418" s="43"/>
      <c r="L418" s="47"/>
      <c r="M418" s="225"/>
      <c r="N418" s="226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19" t="s">
        <v>136</v>
      </c>
      <c r="AU418" s="19" t="s">
        <v>90</v>
      </c>
    </row>
    <row r="419" s="2" customFormat="1">
      <c r="A419" s="41"/>
      <c r="B419" s="42"/>
      <c r="C419" s="43"/>
      <c r="D419" s="227" t="s">
        <v>138</v>
      </c>
      <c r="E419" s="43"/>
      <c r="F419" s="228" t="s">
        <v>697</v>
      </c>
      <c r="G419" s="43"/>
      <c r="H419" s="43"/>
      <c r="I419" s="224"/>
      <c r="J419" s="43"/>
      <c r="K419" s="43"/>
      <c r="L419" s="47"/>
      <c r="M419" s="225"/>
      <c r="N419" s="226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19" t="s">
        <v>138</v>
      </c>
      <c r="AU419" s="19" t="s">
        <v>90</v>
      </c>
    </row>
    <row r="420" s="13" customFormat="1">
      <c r="A420" s="13"/>
      <c r="B420" s="229"/>
      <c r="C420" s="230"/>
      <c r="D420" s="227" t="s">
        <v>162</v>
      </c>
      <c r="E420" s="231" t="s">
        <v>79</v>
      </c>
      <c r="F420" s="232" t="s">
        <v>698</v>
      </c>
      <c r="G420" s="230"/>
      <c r="H420" s="233">
        <v>251</v>
      </c>
      <c r="I420" s="234"/>
      <c r="J420" s="230"/>
      <c r="K420" s="230"/>
      <c r="L420" s="235"/>
      <c r="M420" s="236"/>
      <c r="N420" s="237"/>
      <c r="O420" s="237"/>
      <c r="P420" s="237"/>
      <c r="Q420" s="237"/>
      <c r="R420" s="237"/>
      <c r="S420" s="237"/>
      <c r="T420" s="23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9" t="s">
        <v>162</v>
      </c>
      <c r="AU420" s="239" t="s">
        <v>90</v>
      </c>
      <c r="AV420" s="13" t="s">
        <v>90</v>
      </c>
      <c r="AW420" s="13" t="s">
        <v>42</v>
      </c>
      <c r="AX420" s="13" t="s">
        <v>88</v>
      </c>
      <c r="AY420" s="239" t="s">
        <v>127</v>
      </c>
    </row>
    <row r="421" s="2" customFormat="1" ht="21.75" customHeight="1">
      <c r="A421" s="41"/>
      <c r="B421" s="42"/>
      <c r="C421" s="209" t="s">
        <v>704</v>
      </c>
      <c r="D421" s="209" t="s">
        <v>129</v>
      </c>
      <c r="E421" s="210" t="s">
        <v>705</v>
      </c>
      <c r="F421" s="211" t="s">
        <v>706</v>
      </c>
      <c r="G421" s="212" t="s">
        <v>193</v>
      </c>
      <c r="H421" s="213">
        <v>1053</v>
      </c>
      <c r="I421" s="214"/>
      <c r="J421" s="215">
        <f>ROUND(I421*H421,2)</f>
        <v>0</v>
      </c>
      <c r="K421" s="211" t="s">
        <v>133</v>
      </c>
      <c r="L421" s="47"/>
      <c r="M421" s="216" t="s">
        <v>79</v>
      </c>
      <c r="N421" s="217" t="s">
        <v>51</v>
      </c>
      <c r="O421" s="87"/>
      <c r="P421" s="218">
        <f>O421*H421</f>
        <v>0</v>
      </c>
      <c r="Q421" s="218">
        <v>0.14000000000000001</v>
      </c>
      <c r="R421" s="218">
        <f>Q421*H421</f>
        <v>147.42000000000002</v>
      </c>
      <c r="S421" s="218">
        <v>0</v>
      </c>
      <c r="T421" s="219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20" t="s">
        <v>237</v>
      </c>
      <c r="AT421" s="220" t="s">
        <v>129</v>
      </c>
      <c r="AU421" s="220" t="s">
        <v>90</v>
      </c>
      <c r="AY421" s="19" t="s">
        <v>127</v>
      </c>
      <c r="BE421" s="221">
        <f>IF(N421="základní",J421,0)</f>
        <v>0</v>
      </c>
      <c r="BF421" s="221">
        <f>IF(N421="snížená",J421,0)</f>
        <v>0</v>
      </c>
      <c r="BG421" s="221">
        <f>IF(N421="zákl. přenesená",J421,0)</f>
        <v>0</v>
      </c>
      <c r="BH421" s="221">
        <f>IF(N421="sníž. přenesená",J421,0)</f>
        <v>0</v>
      </c>
      <c r="BI421" s="221">
        <f>IF(N421="nulová",J421,0)</f>
        <v>0</v>
      </c>
      <c r="BJ421" s="19" t="s">
        <v>88</v>
      </c>
      <c r="BK421" s="221">
        <f>ROUND(I421*H421,2)</f>
        <v>0</v>
      </c>
      <c r="BL421" s="19" t="s">
        <v>237</v>
      </c>
      <c r="BM421" s="220" t="s">
        <v>707</v>
      </c>
    </row>
    <row r="422" s="2" customFormat="1">
      <c r="A422" s="41"/>
      <c r="B422" s="42"/>
      <c r="C422" s="43"/>
      <c r="D422" s="222" t="s">
        <v>136</v>
      </c>
      <c r="E422" s="43"/>
      <c r="F422" s="223" t="s">
        <v>708</v>
      </c>
      <c r="G422" s="43"/>
      <c r="H422" s="43"/>
      <c r="I422" s="224"/>
      <c r="J422" s="43"/>
      <c r="K422" s="43"/>
      <c r="L422" s="47"/>
      <c r="M422" s="225"/>
      <c r="N422" s="226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19" t="s">
        <v>136</v>
      </c>
      <c r="AU422" s="19" t="s">
        <v>90</v>
      </c>
    </row>
    <row r="423" s="2" customFormat="1">
      <c r="A423" s="41"/>
      <c r="B423" s="42"/>
      <c r="C423" s="43"/>
      <c r="D423" s="227" t="s">
        <v>138</v>
      </c>
      <c r="E423" s="43"/>
      <c r="F423" s="228" t="s">
        <v>709</v>
      </c>
      <c r="G423" s="43"/>
      <c r="H423" s="43"/>
      <c r="I423" s="224"/>
      <c r="J423" s="43"/>
      <c r="K423" s="43"/>
      <c r="L423" s="47"/>
      <c r="M423" s="225"/>
      <c r="N423" s="226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19" t="s">
        <v>138</v>
      </c>
      <c r="AU423" s="19" t="s">
        <v>90</v>
      </c>
    </row>
    <row r="424" s="13" customFormat="1">
      <c r="A424" s="13"/>
      <c r="B424" s="229"/>
      <c r="C424" s="230"/>
      <c r="D424" s="227" t="s">
        <v>162</v>
      </c>
      <c r="E424" s="231" t="s">
        <v>79</v>
      </c>
      <c r="F424" s="232" t="s">
        <v>710</v>
      </c>
      <c r="G424" s="230"/>
      <c r="H424" s="233">
        <v>502</v>
      </c>
      <c r="I424" s="234"/>
      <c r="J424" s="230"/>
      <c r="K424" s="230"/>
      <c r="L424" s="235"/>
      <c r="M424" s="236"/>
      <c r="N424" s="237"/>
      <c r="O424" s="237"/>
      <c r="P424" s="237"/>
      <c r="Q424" s="237"/>
      <c r="R424" s="237"/>
      <c r="S424" s="237"/>
      <c r="T424" s="23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9" t="s">
        <v>162</v>
      </c>
      <c r="AU424" s="239" t="s">
        <v>90</v>
      </c>
      <c r="AV424" s="13" t="s">
        <v>90</v>
      </c>
      <c r="AW424" s="13" t="s">
        <v>42</v>
      </c>
      <c r="AX424" s="13" t="s">
        <v>81</v>
      </c>
      <c r="AY424" s="239" t="s">
        <v>127</v>
      </c>
    </row>
    <row r="425" s="13" customFormat="1">
      <c r="A425" s="13"/>
      <c r="B425" s="229"/>
      <c r="C425" s="230"/>
      <c r="D425" s="227" t="s">
        <v>162</v>
      </c>
      <c r="E425" s="231" t="s">
        <v>79</v>
      </c>
      <c r="F425" s="232" t="s">
        <v>711</v>
      </c>
      <c r="G425" s="230"/>
      <c r="H425" s="233">
        <v>551</v>
      </c>
      <c r="I425" s="234"/>
      <c r="J425" s="230"/>
      <c r="K425" s="230"/>
      <c r="L425" s="235"/>
      <c r="M425" s="236"/>
      <c r="N425" s="237"/>
      <c r="O425" s="237"/>
      <c r="P425" s="237"/>
      <c r="Q425" s="237"/>
      <c r="R425" s="237"/>
      <c r="S425" s="237"/>
      <c r="T425" s="23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9" t="s">
        <v>162</v>
      </c>
      <c r="AU425" s="239" t="s">
        <v>90</v>
      </c>
      <c r="AV425" s="13" t="s">
        <v>90</v>
      </c>
      <c r="AW425" s="13" t="s">
        <v>42</v>
      </c>
      <c r="AX425" s="13" t="s">
        <v>81</v>
      </c>
      <c r="AY425" s="239" t="s">
        <v>127</v>
      </c>
    </row>
    <row r="426" s="14" customFormat="1">
      <c r="A426" s="14"/>
      <c r="B426" s="240"/>
      <c r="C426" s="241"/>
      <c r="D426" s="227" t="s">
        <v>162</v>
      </c>
      <c r="E426" s="242" t="s">
        <v>79</v>
      </c>
      <c r="F426" s="243" t="s">
        <v>216</v>
      </c>
      <c r="G426" s="241"/>
      <c r="H426" s="244">
        <v>1053</v>
      </c>
      <c r="I426" s="245"/>
      <c r="J426" s="241"/>
      <c r="K426" s="241"/>
      <c r="L426" s="246"/>
      <c r="M426" s="247"/>
      <c r="N426" s="248"/>
      <c r="O426" s="248"/>
      <c r="P426" s="248"/>
      <c r="Q426" s="248"/>
      <c r="R426" s="248"/>
      <c r="S426" s="248"/>
      <c r="T426" s="24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0" t="s">
        <v>162</v>
      </c>
      <c r="AU426" s="250" t="s">
        <v>90</v>
      </c>
      <c r="AV426" s="14" t="s">
        <v>134</v>
      </c>
      <c r="AW426" s="14" t="s">
        <v>42</v>
      </c>
      <c r="AX426" s="14" t="s">
        <v>88</v>
      </c>
      <c r="AY426" s="250" t="s">
        <v>127</v>
      </c>
    </row>
    <row r="427" s="2" customFormat="1" ht="33" customHeight="1">
      <c r="A427" s="41"/>
      <c r="B427" s="42"/>
      <c r="C427" s="209" t="s">
        <v>712</v>
      </c>
      <c r="D427" s="209" t="s">
        <v>129</v>
      </c>
      <c r="E427" s="210" t="s">
        <v>713</v>
      </c>
      <c r="F427" s="211" t="s">
        <v>714</v>
      </c>
      <c r="G427" s="212" t="s">
        <v>193</v>
      </c>
      <c r="H427" s="213">
        <v>502</v>
      </c>
      <c r="I427" s="214"/>
      <c r="J427" s="215">
        <f>ROUND(I427*H427,2)</f>
        <v>0</v>
      </c>
      <c r="K427" s="211" t="s">
        <v>133</v>
      </c>
      <c r="L427" s="47"/>
      <c r="M427" s="216" t="s">
        <v>79</v>
      </c>
      <c r="N427" s="217" t="s">
        <v>51</v>
      </c>
      <c r="O427" s="87"/>
      <c r="P427" s="218">
        <f>O427*H427</f>
        <v>0</v>
      </c>
      <c r="Q427" s="218">
        <v>0</v>
      </c>
      <c r="R427" s="218">
        <f>Q427*H427</f>
        <v>0</v>
      </c>
      <c r="S427" s="218">
        <v>0</v>
      </c>
      <c r="T427" s="219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20" t="s">
        <v>237</v>
      </c>
      <c r="AT427" s="220" t="s">
        <v>129</v>
      </c>
      <c r="AU427" s="220" t="s">
        <v>90</v>
      </c>
      <c r="AY427" s="19" t="s">
        <v>127</v>
      </c>
      <c r="BE427" s="221">
        <f>IF(N427="základní",J427,0)</f>
        <v>0</v>
      </c>
      <c r="BF427" s="221">
        <f>IF(N427="snížená",J427,0)</f>
        <v>0</v>
      </c>
      <c r="BG427" s="221">
        <f>IF(N427="zákl. přenesená",J427,0)</f>
        <v>0</v>
      </c>
      <c r="BH427" s="221">
        <f>IF(N427="sníž. přenesená",J427,0)</f>
        <v>0</v>
      </c>
      <c r="BI427" s="221">
        <f>IF(N427="nulová",J427,0)</f>
        <v>0</v>
      </c>
      <c r="BJ427" s="19" t="s">
        <v>88</v>
      </c>
      <c r="BK427" s="221">
        <f>ROUND(I427*H427,2)</f>
        <v>0</v>
      </c>
      <c r="BL427" s="19" t="s">
        <v>237</v>
      </c>
      <c r="BM427" s="220" t="s">
        <v>715</v>
      </c>
    </row>
    <row r="428" s="2" customFormat="1">
      <c r="A428" s="41"/>
      <c r="B428" s="42"/>
      <c r="C428" s="43"/>
      <c r="D428" s="222" t="s">
        <v>136</v>
      </c>
      <c r="E428" s="43"/>
      <c r="F428" s="223" t="s">
        <v>716</v>
      </c>
      <c r="G428" s="43"/>
      <c r="H428" s="43"/>
      <c r="I428" s="224"/>
      <c r="J428" s="43"/>
      <c r="K428" s="43"/>
      <c r="L428" s="47"/>
      <c r="M428" s="225"/>
      <c r="N428" s="226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19" t="s">
        <v>136</v>
      </c>
      <c r="AU428" s="19" t="s">
        <v>90</v>
      </c>
    </row>
    <row r="429" s="2" customFormat="1">
      <c r="A429" s="41"/>
      <c r="B429" s="42"/>
      <c r="C429" s="43"/>
      <c r="D429" s="227" t="s">
        <v>138</v>
      </c>
      <c r="E429" s="43"/>
      <c r="F429" s="228" t="s">
        <v>717</v>
      </c>
      <c r="G429" s="43"/>
      <c r="H429" s="43"/>
      <c r="I429" s="224"/>
      <c r="J429" s="43"/>
      <c r="K429" s="43"/>
      <c r="L429" s="47"/>
      <c r="M429" s="225"/>
      <c r="N429" s="226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19" t="s">
        <v>138</v>
      </c>
      <c r="AU429" s="19" t="s">
        <v>90</v>
      </c>
    </row>
    <row r="430" s="13" customFormat="1">
      <c r="A430" s="13"/>
      <c r="B430" s="229"/>
      <c r="C430" s="230"/>
      <c r="D430" s="227" t="s">
        <v>162</v>
      </c>
      <c r="E430" s="231" t="s">
        <v>79</v>
      </c>
      <c r="F430" s="232" t="s">
        <v>710</v>
      </c>
      <c r="G430" s="230"/>
      <c r="H430" s="233">
        <v>502</v>
      </c>
      <c r="I430" s="234"/>
      <c r="J430" s="230"/>
      <c r="K430" s="230"/>
      <c r="L430" s="235"/>
      <c r="M430" s="236"/>
      <c r="N430" s="237"/>
      <c r="O430" s="237"/>
      <c r="P430" s="237"/>
      <c r="Q430" s="237"/>
      <c r="R430" s="237"/>
      <c r="S430" s="237"/>
      <c r="T430" s="23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9" t="s">
        <v>162</v>
      </c>
      <c r="AU430" s="239" t="s">
        <v>90</v>
      </c>
      <c r="AV430" s="13" t="s">
        <v>90</v>
      </c>
      <c r="AW430" s="13" t="s">
        <v>42</v>
      </c>
      <c r="AX430" s="13" t="s">
        <v>88</v>
      </c>
      <c r="AY430" s="239" t="s">
        <v>127</v>
      </c>
    </row>
    <row r="431" s="2" customFormat="1" ht="16.5" customHeight="1">
      <c r="A431" s="41"/>
      <c r="B431" s="42"/>
      <c r="C431" s="251" t="s">
        <v>718</v>
      </c>
      <c r="D431" s="251" t="s">
        <v>230</v>
      </c>
      <c r="E431" s="252" t="s">
        <v>719</v>
      </c>
      <c r="F431" s="253" t="s">
        <v>720</v>
      </c>
      <c r="G431" s="254" t="s">
        <v>203</v>
      </c>
      <c r="H431" s="255">
        <v>120.76600000000001</v>
      </c>
      <c r="I431" s="256"/>
      <c r="J431" s="257">
        <f>ROUND(I431*H431,2)</f>
        <v>0</v>
      </c>
      <c r="K431" s="253" t="s">
        <v>79</v>
      </c>
      <c r="L431" s="258"/>
      <c r="M431" s="259" t="s">
        <v>79</v>
      </c>
      <c r="N431" s="260" t="s">
        <v>51</v>
      </c>
      <c r="O431" s="87"/>
      <c r="P431" s="218">
        <f>O431*H431</f>
        <v>0</v>
      </c>
      <c r="Q431" s="218">
        <v>1</v>
      </c>
      <c r="R431" s="218">
        <f>Q431*H431</f>
        <v>120.76600000000001</v>
      </c>
      <c r="S431" s="218">
        <v>0</v>
      </c>
      <c r="T431" s="219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20" t="s">
        <v>420</v>
      </c>
      <c r="AT431" s="220" t="s">
        <v>230</v>
      </c>
      <c r="AU431" s="220" t="s">
        <v>90</v>
      </c>
      <c r="AY431" s="19" t="s">
        <v>127</v>
      </c>
      <c r="BE431" s="221">
        <f>IF(N431="základní",J431,0)</f>
        <v>0</v>
      </c>
      <c r="BF431" s="221">
        <f>IF(N431="snížená",J431,0)</f>
        <v>0</v>
      </c>
      <c r="BG431" s="221">
        <f>IF(N431="zákl. přenesená",J431,0)</f>
        <v>0</v>
      </c>
      <c r="BH431" s="221">
        <f>IF(N431="sníž. přenesená",J431,0)</f>
        <v>0</v>
      </c>
      <c r="BI431" s="221">
        <f>IF(N431="nulová",J431,0)</f>
        <v>0</v>
      </c>
      <c r="BJ431" s="19" t="s">
        <v>88</v>
      </c>
      <c r="BK431" s="221">
        <f>ROUND(I431*H431,2)</f>
        <v>0</v>
      </c>
      <c r="BL431" s="19" t="s">
        <v>237</v>
      </c>
      <c r="BM431" s="220" t="s">
        <v>721</v>
      </c>
    </row>
    <row r="432" s="2" customFormat="1">
      <c r="A432" s="41"/>
      <c r="B432" s="42"/>
      <c r="C432" s="43"/>
      <c r="D432" s="227" t="s">
        <v>138</v>
      </c>
      <c r="E432" s="43"/>
      <c r="F432" s="228" t="s">
        <v>722</v>
      </c>
      <c r="G432" s="43"/>
      <c r="H432" s="43"/>
      <c r="I432" s="224"/>
      <c r="J432" s="43"/>
      <c r="K432" s="43"/>
      <c r="L432" s="47"/>
      <c r="M432" s="225"/>
      <c r="N432" s="226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19" t="s">
        <v>138</v>
      </c>
      <c r="AU432" s="19" t="s">
        <v>90</v>
      </c>
    </row>
    <row r="433" s="13" customFormat="1">
      <c r="A433" s="13"/>
      <c r="B433" s="229"/>
      <c r="C433" s="230"/>
      <c r="D433" s="227" t="s">
        <v>162</v>
      </c>
      <c r="E433" s="231" t="s">
        <v>79</v>
      </c>
      <c r="F433" s="232" t="s">
        <v>723</v>
      </c>
      <c r="G433" s="230"/>
      <c r="H433" s="233">
        <v>66.766000000000005</v>
      </c>
      <c r="I433" s="234"/>
      <c r="J433" s="230"/>
      <c r="K433" s="230"/>
      <c r="L433" s="235"/>
      <c r="M433" s="236"/>
      <c r="N433" s="237"/>
      <c r="O433" s="237"/>
      <c r="P433" s="237"/>
      <c r="Q433" s="237"/>
      <c r="R433" s="237"/>
      <c r="S433" s="237"/>
      <c r="T433" s="23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9" t="s">
        <v>162</v>
      </c>
      <c r="AU433" s="239" t="s">
        <v>90</v>
      </c>
      <c r="AV433" s="13" t="s">
        <v>90</v>
      </c>
      <c r="AW433" s="13" t="s">
        <v>42</v>
      </c>
      <c r="AX433" s="13" t="s">
        <v>81</v>
      </c>
      <c r="AY433" s="239" t="s">
        <v>127</v>
      </c>
    </row>
    <row r="434" s="13" customFormat="1">
      <c r="A434" s="13"/>
      <c r="B434" s="229"/>
      <c r="C434" s="230"/>
      <c r="D434" s="227" t="s">
        <v>162</v>
      </c>
      <c r="E434" s="231" t="s">
        <v>79</v>
      </c>
      <c r="F434" s="232" t="s">
        <v>724</v>
      </c>
      <c r="G434" s="230"/>
      <c r="H434" s="233">
        <v>28.405000000000001</v>
      </c>
      <c r="I434" s="234"/>
      <c r="J434" s="230"/>
      <c r="K434" s="230"/>
      <c r="L434" s="235"/>
      <c r="M434" s="236"/>
      <c r="N434" s="237"/>
      <c r="O434" s="237"/>
      <c r="P434" s="237"/>
      <c r="Q434" s="237"/>
      <c r="R434" s="237"/>
      <c r="S434" s="237"/>
      <c r="T434" s="23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9" t="s">
        <v>162</v>
      </c>
      <c r="AU434" s="239" t="s">
        <v>90</v>
      </c>
      <c r="AV434" s="13" t="s">
        <v>90</v>
      </c>
      <c r="AW434" s="13" t="s">
        <v>42</v>
      </c>
      <c r="AX434" s="13" t="s">
        <v>81</v>
      </c>
      <c r="AY434" s="239" t="s">
        <v>127</v>
      </c>
    </row>
    <row r="435" s="13" customFormat="1">
      <c r="A435" s="13"/>
      <c r="B435" s="229"/>
      <c r="C435" s="230"/>
      <c r="D435" s="227" t="s">
        <v>162</v>
      </c>
      <c r="E435" s="231" t="s">
        <v>79</v>
      </c>
      <c r="F435" s="232" t="s">
        <v>725</v>
      </c>
      <c r="G435" s="230"/>
      <c r="H435" s="233">
        <v>11.970000000000001</v>
      </c>
      <c r="I435" s="234"/>
      <c r="J435" s="230"/>
      <c r="K435" s="230"/>
      <c r="L435" s="235"/>
      <c r="M435" s="236"/>
      <c r="N435" s="237"/>
      <c r="O435" s="237"/>
      <c r="P435" s="237"/>
      <c r="Q435" s="237"/>
      <c r="R435" s="237"/>
      <c r="S435" s="237"/>
      <c r="T435" s="23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9" t="s">
        <v>162</v>
      </c>
      <c r="AU435" s="239" t="s">
        <v>90</v>
      </c>
      <c r="AV435" s="13" t="s">
        <v>90</v>
      </c>
      <c r="AW435" s="13" t="s">
        <v>42</v>
      </c>
      <c r="AX435" s="13" t="s">
        <v>81</v>
      </c>
      <c r="AY435" s="239" t="s">
        <v>127</v>
      </c>
    </row>
    <row r="436" s="13" customFormat="1">
      <c r="A436" s="13"/>
      <c r="B436" s="229"/>
      <c r="C436" s="230"/>
      <c r="D436" s="227" t="s">
        <v>162</v>
      </c>
      <c r="E436" s="231" t="s">
        <v>79</v>
      </c>
      <c r="F436" s="232" t="s">
        <v>726</v>
      </c>
      <c r="G436" s="230"/>
      <c r="H436" s="233">
        <v>9.5410000000000004</v>
      </c>
      <c r="I436" s="234"/>
      <c r="J436" s="230"/>
      <c r="K436" s="230"/>
      <c r="L436" s="235"/>
      <c r="M436" s="236"/>
      <c r="N436" s="237"/>
      <c r="O436" s="237"/>
      <c r="P436" s="237"/>
      <c r="Q436" s="237"/>
      <c r="R436" s="237"/>
      <c r="S436" s="237"/>
      <c r="T436" s="23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9" t="s">
        <v>162</v>
      </c>
      <c r="AU436" s="239" t="s">
        <v>90</v>
      </c>
      <c r="AV436" s="13" t="s">
        <v>90</v>
      </c>
      <c r="AW436" s="13" t="s">
        <v>42</v>
      </c>
      <c r="AX436" s="13" t="s">
        <v>81</v>
      </c>
      <c r="AY436" s="239" t="s">
        <v>127</v>
      </c>
    </row>
    <row r="437" s="14" customFormat="1">
      <c r="A437" s="14"/>
      <c r="B437" s="240"/>
      <c r="C437" s="241"/>
      <c r="D437" s="227" t="s">
        <v>162</v>
      </c>
      <c r="E437" s="242" t="s">
        <v>79</v>
      </c>
      <c r="F437" s="243" t="s">
        <v>216</v>
      </c>
      <c r="G437" s="241"/>
      <c r="H437" s="244">
        <v>116.682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0" t="s">
        <v>162</v>
      </c>
      <c r="AU437" s="250" t="s">
        <v>90</v>
      </c>
      <c r="AV437" s="14" t="s">
        <v>134</v>
      </c>
      <c r="AW437" s="14" t="s">
        <v>42</v>
      </c>
      <c r="AX437" s="14" t="s">
        <v>88</v>
      </c>
      <c r="AY437" s="250" t="s">
        <v>127</v>
      </c>
    </row>
    <row r="438" s="13" customFormat="1">
      <c r="A438" s="13"/>
      <c r="B438" s="229"/>
      <c r="C438" s="230"/>
      <c r="D438" s="227" t="s">
        <v>162</v>
      </c>
      <c r="E438" s="230"/>
      <c r="F438" s="232" t="s">
        <v>727</v>
      </c>
      <c r="G438" s="230"/>
      <c r="H438" s="233">
        <v>120.76600000000001</v>
      </c>
      <c r="I438" s="234"/>
      <c r="J438" s="230"/>
      <c r="K438" s="230"/>
      <c r="L438" s="235"/>
      <c r="M438" s="236"/>
      <c r="N438" s="237"/>
      <c r="O438" s="237"/>
      <c r="P438" s="237"/>
      <c r="Q438" s="237"/>
      <c r="R438" s="237"/>
      <c r="S438" s="237"/>
      <c r="T438" s="23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9" t="s">
        <v>162</v>
      </c>
      <c r="AU438" s="239" t="s">
        <v>90</v>
      </c>
      <c r="AV438" s="13" t="s">
        <v>90</v>
      </c>
      <c r="AW438" s="13" t="s">
        <v>4</v>
      </c>
      <c r="AX438" s="13" t="s">
        <v>88</v>
      </c>
      <c r="AY438" s="239" t="s">
        <v>127</v>
      </c>
    </row>
    <row r="439" s="2" customFormat="1" ht="33" customHeight="1">
      <c r="A439" s="41"/>
      <c r="B439" s="42"/>
      <c r="C439" s="209" t="s">
        <v>728</v>
      </c>
      <c r="D439" s="209" t="s">
        <v>129</v>
      </c>
      <c r="E439" s="210" t="s">
        <v>729</v>
      </c>
      <c r="F439" s="211" t="s">
        <v>730</v>
      </c>
      <c r="G439" s="212" t="s">
        <v>193</v>
      </c>
      <c r="H439" s="213">
        <v>23</v>
      </c>
      <c r="I439" s="214"/>
      <c r="J439" s="215">
        <f>ROUND(I439*H439,2)</f>
        <v>0</v>
      </c>
      <c r="K439" s="211" t="s">
        <v>133</v>
      </c>
      <c r="L439" s="47"/>
      <c r="M439" s="216" t="s">
        <v>79</v>
      </c>
      <c r="N439" s="217" t="s">
        <v>51</v>
      </c>
      <c r="O439" s="87"/>
      <c r="P439" s="218">
        <f>O439*H439</f>
        <v>0</v>
      </c>
      <c r="Q439" s="218">
        <v>0</v>
      </c>
      <c r="R439" s="218">
        <f>Q439*H439</f>
        <v>0</v>
      </c>
      <c r="S439" s="218">
        <v>0</v>
      </c>
      <c r="T439" s="219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20" t="s">
        <v>237</v>
      </c>
      <c r="AT439" s="220" t="s">
        <v>129</v>
      </c>
      <c r="AU439" s="220" t="s">
        <v>90</v>
      </c>
      <c r="AY439" s="19" t="s">
        <v>127</v>
      </c>
      <c r="BE439" s="221">
        <f>IF(N439="základní",J439,0)</f>
        <v>0</v>
      </c>
      <c r="BF439" s="221">
        <f>IF(N439="snížená",J439,0)</f>
        <v>0</v>
      </c>
      <c r="BG439" s="221">
        <f>IF(N439="zákl. přenesená",J439,0)</f>
        <v>0</v>
      </c>
      <c r="BH439" s="221">
        <f>IF(N439="sníž. přenesená",J439,0)</f>
        <v>0</v>
      </c>
      <c r="BI439" s="221">
        <f>IF(N439="nulová",J439,0)</f>
        <v>0</v>
      </c>
      <c r="BJ439" s="19" t="s">
        <v>88</v>
      </c>
      <c r="BK439" s="221">
        <f>ROUND(I439*H439,2)</f>
        <v>0</v>
      </c>
      <c r="BL439" s="19" t="s">
        <v>237</v>
      </c>
      <c r="BM439" s="220" t="s">
        <v>731</v>
      </c>
    </row>
    <row r="440" s="2" customFormat="1">
      <c r="A440" s="41"/>
      <c r="B440" s="42"/>
      <c r="C440" s="43"/>
      <c r="D440" s="222" t="s">
        <v>136</v>
      </c>
      <c r="E440" s="43"/>
      <c r="F440" s="223" t="s">
        <v>732</v>
      </c>
      <c r="G440" s="43"/>
      <c r="H440" s="43"/>
      <c r="I440" s="224"/>
      <c r="J440" s="43"/>
      <c r="K440" s="43"/>
      <c r="L440" s="47"/>
      <c r="M440" s="225"/>
      <c r="N440" s="226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19" t="s">
        <v>136</v>
      </c>
      <c r="AU440" s="19" t="s">
        <v>90</v>
      </c>
    </row>
    <row r="441" s="2" customFormat="1">
      <c r="A441" s="41"/>
      <c r="B441" s="42"/>
      <c r="C441" s="43"/>
      <c r="D441" s="227" t="s">
        <v>138</v>
      </c>
      <c r="E441" s="43"/>
      <c r="F441" s="228" t="s">
        <v>733</v>
      </c>
      <c r="G441" s="43"/>
      <c r="H441" s="43"/>
      <c r="I441" s="224"/>
      <c r="J441" s="43"/>
      <c r="K441" s="43"/>
      <c r="L441" s="47"/>
      <c r="M441" s="225"/>
      <c r="N441" s="226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19" t="s">
        <v>138</v>
      </c>
      <c r="AU441" s="19" t="s">
        <v>90</v>
      </c>
    </row>
    <row r="442" s="13" customFormat="1">
      <c r="A442" s="13"/>
      <c r="B442" s="229"/>
      <c r="C442" s="230"/>
      <c r="D442" s="227" t="s">
        <v>162</v>
      </c>
      <c r="E442" s="231" t="s">
        <v>79</v>
      </c>
      <c r="F442" s="232" t="s">
        <v>734</v>
      </c>
      <c r="G442" s="230"/>
      <c r="H442" s="233">
        <v>23</v>
      </c>
      <c r="I442" s="234"/>
      <c r="J442" s="230"/>
      <c r="K442" s="230"/>
      <c r="L442" s="235"/>
      <c r="M442" s="236"/>
      <c r="N442" s="237"/>
      <c r="O442" s="237"/>
      <c r="P442" s="237"/>
      <c r="Q442" s="237"/>
      <c r="R442" s="237"/>
      <c r="S442" s="237"/>
      <c r="T442" s="23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9" t="s">
        <v>162</v>
      </c>
      <c r="AU442" s="239" t="s">
        <v>90</v>
      </c>
      <c r="AV442" s="13" t="s">
        <v>90</v>
      </c>
      <c r="AW442" s="13" t="s">
        <v>42</v>
      </c>
      <c r="AX442" s="13" t="s">
        <v>88</v>
      </c>
      <c r="AY442" s="239" t="s">
        <v>127</v>
      </c>
    </row>
    <row r="443" s="2" customFormat="1" ht="33" customHeight="1">
      <c r="A443" s="41"/>
      <c r="B443" s="42"/>
      <c r="C443" s="209" t="s">
        <v>735</v>
      </c>
      <c r="D443" s="209" t="s">
        <v>129</v>
      </c>
      <c r="E443" s="210" t="s">
        <v>736</v>
      </c>
      <c r="F443" s="211" t="s">
        <v>737</v>
      </c>
      <c r="G443" s="212" t="s">
        <v>193</v>
      </c>
      <c r="H443" s="213">
        <v>23</v>
      </c>
      <c r="I443" s="214"/>
      <c r="J443" s="215">
        <f>ROUND(I443*H443,2)</f>
        <v>0</v>
      </c>
      <c r="K443" s="211" t="s">
        <v>133</v>
      </c>
      <c r="L443" s="47"/>
      <c r="M443" s="216" t="s">
        <v>79</v>
      </c>
      <c r="N443" s="217" t="s">
        <v>51</v>
      </c>
      <c r="O443" s="87"/>
      <c r="P443" s="218">
        <f>O443*H443</f>
        <v>0</v>
      </c>
      <c r="Q443" s="218">
        <v>0</v>
      </c>
      <c r="R443" s="218">
        <f>Q443*H443</f>
        <v>0</v>
      </c>
      <c r="S443" s="218">
        <v>0</v>
      </c>
      <c r="T443" s="219">
        <f>S443*H443</f>
        <v>0</v>
      </c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R443" s="220" t="s">
        <v>237</v>
      </c>
      <c r="AT443" s="220" t="s">
        <v>129</v>
      </c>
      <c r="AU443" s="220" t="s">
        <v>90</v>
      </c>
      <c r="AY443" s="19" t="s">
        <v>127</v>
      </c>
      <c r="BE443" s="221">
        <f>IF(N443="základní",J443,0)</f>
        <v>0</v>
      </c>
      <c r="BF443" s="221">
        <f>IF(N443="snížená",J443,0)</f>
        <v>0</v>
      </c>
      <c r="BG443" s="221">
        <f>IF(N443="zákl. přenesená",J443,0)</f>
        <v>0</v>
      </c>
      <c r="BH443" s="221">
        <f>IF(N443="sníž. přenesená",J443,0)</f>
        <v>0</v>
      </c>
      <c r="BI443" s="221">
        <f>IF(N443="nulová",J443,0)</f>
        <v>0</v>
      </c>
      <c r="BJ443" s="19" t="s">
        <v>88</v>
      </c>
      <c r="BK443" s="221">
        <f>ROUND(I443*H443,2)</f>
        <v>0</v>
      </c>
      <c r="BL443" s="19" t="s">
        <v>237</v>
      </c>
      <c r="BM443" s="220" t="s">
        <v>738</v>
      </c>
    </row>
    <row r="444" s="2" customFormat="1">
      <c r="A444" s="41"/>
      <c r="B444" s="42"/>
      <c r="C444" s="43"/>
      <c r="D444" s="222" t="s">
        <v>136</v>
      </c>
      <c r="E444" s="43"/>
      <c r="F444" s="223" t="s">
        <v>739</v>
      </c>
      <c r="G444" s="43"/>
      <c r="H444" s="43"/>
      <c r="I444" s="224"/>
      <c r="J444" s="43"/>
      <c r="K444" s="43"/>
      <c r="L444" s="47"/>
      <c r="M444" s="225"/>
      <c r="N444" s="226"/>
      <c r="O444" s="87"/>
      <c r="P444" s="87"/>
      <c r="Q444" s="87"/>
      <c r="R444" s="87"/>
      <c r="S444" s="87"/>
      <c r="T444" s="88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T444" s="19" t="s">
        <v>136</v>
      </c>
      <c r="AU444" s="19" t="s">
        <v>90</v>
      </c>
    </row>
    <row r="445" s="2" customFormat="1">
      <c r="A445" s="41"/>
      <c r="B445" s="42"/>
      <c r="C445" s="43"/>
      <c r="D445" s="227" t="s">
        <v>138</v>
      </c>
      <c r="E445" s="43"/>
      <c r="F445" s="228" t="s">
        <v>733</v>
      </c>
      <c r="G445" s="43"/>
      <c r="H445" s="43"/>
      <c r="I445" s="224"/>
      <c r="J445" s="43"/>
      <c r="K445" s="43"/>
      <c r="L445" s="47"/>
      <c r="M445" s="225"/>
      <c r="N445" s="226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19" t="s">
        <v>138</v>
      </c>
      <c r="AU445" s="19" t="s">
        <v>90</v>
      </c>
    </row>
    <row r="446" s="13" customFormat="1">
      <c r="A446" s="13"/>
      <c r="B446" s="229"/>
      <c r="C446" s="230"/>
      <c r="D446" s="227" t="s">
        <v>162</v>
      </c>
      <c r="E446" s="231" t="s">
        <v>79</v>
      </c>
      <c r="F446" s="232" t="s">
        <v>734</v>
      </c>
      <c r="G446" s="230"/>
      <c r="H446" s="233">
        <v>23</v>
      </c>
      <c r="I446" s="234"/>
      <c r="J446" s="230"/>
      <c r="K446" s="230"/>
      <c r="L446" s="235"/>
      <c r="M446" s="236"/>
      <c r="N446" s="237"/>
      <c r="O446" s="237"/>
      <c r="P446" s="237"/>
      <c r="Q446" s="237"/>
      <c r="R446" s="237"/>
      <c r="S446" s="237"/>
      <c r="T446" s="23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9" t="s">
        <v>162</v>
      </c>
      <c r="AU446" s="239" t="s">
        <v>90</v>
      </c>
      <c r="AV446" s="13" t="s">
        <v>90</v>
      </c>
      <c r="AW446" s="13" t="s">
        <v>42</v>
      </c>
      <c r="AX446" s="13" t="s">
        <v>88</v>
      </c>
      <c r="AY446" s="239" t="s">
        <v>127</v>
      </c>
    </row>
    <row r="447" s="2" customFormat="1" ht="33" customHeight="1">
      <c r="A447" s="41"/>
      <c r="B447" s="42"/>
      <c r="C447" s="209" t="s">
        <v>740</v>
      </c>
      <c r="D447" s="209" t="s">
        <v>129</v>
      </c>
      <c r="E447" s="210" t="s">
        <v>741</v>
      </c>
      <c r="F447" s="211" t="s">
        <v>742</v>
      </c>
      <c r="G447" s="212" t="s">
        <v>193</v>
      </c>
      <c r="H447" s="213">
        <v>46</v>
      </c>
      <c r="I447" s="214"/>
      <c r="J447" s="215">
        <f>ROUND(I447*H447,2)</f>
        <v>0</v>
      </c>
      <c r="K447" s="211" t="s">
        <v>133</v>
      </c>
      <c r="L447" s="47"/>
      <c r="M447" s="216" t="s">
        <v>79</v>
      </c>
      <c r="N447" s="217" t="s">
        <v>51</v>
      </c>
      <c r="O447" s="87"/>
      <c r="P447" s="218">
        <f>O447*H447</f>
        <v>0</v>
      </c>
      <c r="Q447" s="218">
        <v>0</v>
      </c>
      <c r="R447" s="218">
        <f>Q447*H447</f>
        <v>0</v>
      </c>
      <c r="S447" s="218">
        <v>0</v>
      </c>
      <c r="T447" s="219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20" t="s">
        <v>237</v>
      </c>
      <c r="AT447" s="220" t="s">
        <v>129</v>
      </c>
      <c r="AU447" s="220" t="s">
        <v>90</v>
      </c>
      <c r="AY447" s="19" t="s">
        <v>127</v>
      </c>
      <c r="BE447" s="221">
        <f>IF(N447="základní",J447,0)</f>
        <v>0</v>
      </c>
      <c r="BF447" s="221">
        <f>IF(N447="snížená",J447,0)</f>
        <v>0</v>
      </c>
      <c r="BG447" s="221">
        <f>IF(N447="zákl. přenesená",J447,0)</f>
        <v>0</v>
      </c>
      <c r="BH447" s="221">
        <f>IF(N447="sníž. přenesená",J447,0)</f>
        <v>0</v>
      </c>
      <c r="BI447" s="221">
        <f>IF(N447="nulová",J447,0)</f>
        <v>0</v>
      </c>
      <c r="BJ447" s="19" t="s">
        <v>88</v>
      </c>
      <c r="BK447" s="221">
        <f>ROUND(I447*H447,2)</f>
        <v>0</v>
      </c>
      <c r="BL447" s="19" t="s">
        <v>237</v>
      </c>
      <c r="BM447" s="220" t="s">
        <v>743</v>
      </c>
    </row>
    <row r="448" s="2" customFormat="1">
      <c r="A448" s="41"/>
      <c r="B448" s="42"/>
      <c r="C448" s="43"/>
      <c r="D448" s="222" t="s">
        <v>136</v>
      </c>
      <c r="E448" s="43"/>
      <c r="F448" s="223" t="s">
        <v>744</v>
      </c>
      <c r="G448" s="43"/>
      <c r="H448" s="43"/>
      <c r="I448" s="224"/>
      <c r="J448" s="43"/>
      <c r="K448" s="43"/>
      <c r="L448" s="47"/>
      <c r="M448" s="225"/>
      <c r="N448" s="226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19" t="s">
        <v>136</v>
      </c>
      <c r="AU448" s="19" t="s">
        <v>90</v>
      </c>
    </row>
    <row r="449" s="2" customFormat="1">
      <c r="A449" s="41"/>
      <c r="B449" s="42"/>
      <c r="C449" s="43"/>
      <c r="D449" s="227" t="s">
        <v>138</v>
      </c>
      <c r="E449" s="43"/>
      <c r="F449" s="228" t="s">
        <v>745</v>
      </c>
      <c r="G449" s="43"/>
      <c r="H449" s="43"/>
      <c r="I449" s="224"/>
      <c r="J449" s="43"/>
      <c r="K449" s="43"/>
      <c r="L449" s="47"/>
      <c r="M449" s="225"/>
      <c r="N449" s="226"/>
      <c r="O449" s="87"/>
      <c r="P449" s="87"/>
      <c r="Q449" s="87"/>
      <c r="R449" s="87"/>
      <c r="S449" s="87"/>
      <c r="T449" s="88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T449" s="19" t="s">
        <v>138</v>
      </c>
      <c r="AU449" s="19" t="s">
        <v>90</v>
      </c>
    </row>
    <row r="450" s="13" customFormat="1">
      <c r="A450" s="13"/>
      <c r="B450" s="229"/>
      <c r="C450" s="230"/>
      <c r="D450" s="227" t="s">
        <v>162</v>
      </c>
      <c r="E450" s="231" t="s">
        <v>79</v>
      </c>
      <c r="F450" s="232" t="s">
        <v>746</v>
      </c>
      <c r="G450" s="230"/>
      <c r="H450" s="233">
        <v>46</v>
      </c>
      <c r="I450" s="234"/>
      <c r="J450" s="230"/>
      <c r="K450" s="230"/>
      <c r="L450" s="235"/>
      <c r="M450" s="236"/>
      <c r="N450" s="237"/>
      <c r="O450" s="237"/>
      <c r="P450" s="237"/>
      <c r="Q450" s="237"/>
      <c r="R450" s="237"/>
      <c r="S450" s="237"/>
      <c r="T450" s="23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9" t="s">
        <v>162</v>
      </c>
      <c r="AU450" s="239" t="s">
        <v>90</v>
      </c>
      <c r="AV450" s="13" t="s">
        <v>90</v>
      </c>
      <c r="AW450" s="13" t="s">
        <v>42</v>
      </c>
      <c r="AX450" s="13" t="s">
        <v>88</v>
      </c>
      <c r="AY450" s="239" t="s">
        <v>127</v>
      </c>
    </row>
    <row r="451" s="2" customFormat="1" ht="33" customHeight="1">
      <c r="A451" s="41"/>
      <c r="B451" s="42"/>
      <c r="C451" s="209" t="s">
        <v>747</v>
      </c>
      <c r="D451" s="209" t="s">
        <v>129</v>
      </c>
      <c r="E451" s="210" t="s">
        <v>748</v>
      </c>
      <c r="F451" s="211" t="s">
        <v>749</v>
      </c>
      <c r="G451" s="212" t="s">
        <v>193</v>
      </c>
      <c r="H451" s="213">
        <v>16</v>
      </c>
      <c r="I451" s="214"/>
      <c r="J451" s="215">
        <f>ROUND(I451*H451,2)</f>
        <v>0</v>
      </c>
      <c r="K451" s="211" t="s">
        <v>133</v>
      </c>
      <c r="L451" s="47"/>
      <c r="M451" s="216" t="s">
        <v>79</v>
      </c>
      <c r="N451" s="217" t="s">
        <v>51</v>
      </c>
      <c r="O451" s="87"/>
      <c r="P451" s="218">
        <f>O451*H451</f>
        <v>0</v>
      </c>
      <c r="Q451" s="218">
        <v>0</v>
      </c>
      <c r="R451" s="218">
        <f>Q451*H451</f>
        <v>0</v>
      </c>
      <c r="S451" s="218">
        <v>0</v>
      </c>
      <c r="T451" s="219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20" t="s">
        <v>237</v>
      </c>
      <c r="AT451" s="220" t="s">
        <v>129</v>
      </c>
      <c r="AU451" s="220" t="s">
        <v>90</v>
      </c>
      <c r="AY451" s="19" t="s">
        <v>127</v>
      </c>
      <c r="BE451" s="221">
        <f>IF(N451="základní",J451,0)</f>
        <v>0</v>
      </c>
      <c r="BF451" s="221">
        <f>IF(N451="snížená",J451,0)</f>
        <v>0</v>
      </c>
      <c r="BG451" s="221">
        <f>IF(N451="zákl. přenesená",J451,0)</f>
        <v>0</v>
      </c>
      <c r="BH451" s="221">
        <f>IF(N451="sníž. přenesená",J451,0)</f>
        <v>0</v>
      </c>
      <c r="BI451" s="221">
        <f>IF(N451="nulová",J451,0)</f>
        <v>0</v>
      </c>
      <c r="BJ451" s="19" t="s">
        <v>88</v>
      </c>
      <c r="BK451" s="221">
        <f>ROUND(I451*H451,2)</f>
        <v>0</v>
      </c>
      <c r="BL451" s="19" t="s">
        <v>237</v>
      </c>
      <c r="BM451" s="220" t="s">
        <v>750</v>
      </c>
    </row>
    <row r="452" s="2" customFormat="1">
      <c r="A452" s="41"/>
      <c r="B452" s="42"/>
      <c r="C452" s="43"/>
      <c r="D452" s="222" t="s">
        <v>136</v>
      </c>
      <c r="E452" s="43"/>
      <c r="F452" s="223" t="s">
        <v>751</v>
      </c>
      <c r="G452" s="43"/>
      <c r="H452" s="43"/>
      <c r="I452" s="224"/>
      <c r="J452" s="43"/>
      <c r="K452" s="43"/>
      <c r="L452" s="47"/>
      <c r="M452" s="225"/>
      <c r="N452" s="226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19" t="s">
        <v>136</v>
      </c>
      <c r="AU452" s="19" t="s">
        <v>90</v>
      </c>
    </row>
    <row r="453" s="2" customFormat="1">
      <c r="A453" s="41"/>
      <c r="B453" s="42"/>
      <c r="C453" s="43"/>
      <c r="D453" s="227" t="s">
        <v>138</v>
      </c>
      <c r="E453" s="43"/>
      <c r="F453" s="228" t="s">
        <v>752</v>
      </c>
      <c r="G453" s="43"/>
      <c r="H453" s="43"/>
      <c r="I453" s="224"/>
      <c r="J453" s="43"/>
      <c r="K453" s="43"/>
      <c r="L453" s="47"/>
      <c r="M453" s="225"/>
      <c r="N453" s="226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19" t="s">
        <v>138</v>
      </c>
      <c r="AU453" s="19" t="s">
        <v>90</v>
      </c>
    </row>
    <row r="454" s="2" customFormat="1" ht="33" customHeight="1">
      <c r="A454" s="41"/>
      <c r="B454" s="42"/>
      <c r="C454" s="209" t="s">
        <v>753</v>
      </c>
      <c r="D454" s="209" t="s">
        <v>129</v>
      </c>
      <c r="E454" s="210" t="s">
        <v>754</v>
      </c>
      <c r="F454" s="211" t="s">
        <v>755</v>
      </c>
      <c r="G454" s="212" t="s">
        <v>193</v>
      </c>
      <c r="H454" s="213">
        <v>16</v>
      </c>
      <c r="I454" s="214"/>
      <c r="J454" s="215">
        <f>ROUND(I454*H454,2)</f>
        <v>0</v>
      </c>
      <c r="K454" s="211" t="s">
        <v>133</v>
      </c>
      <c r="L454" s="47"/>
      <c r="M454" s="216" t="s">
        <v>79</v>
      </c>
      <c r="N454" s="217" t="s">
        <v>51</v>
      </c>
      <c r="O454" s="87"/>
      <c r="P454" s="218">
        <f>O454*H454</f>
        <v>0</v>
      </c>
      <c r="Q454" s="218">
        <v>0</v>
      </c>
      <c r="R454" s="218">
        <f>Q454*H454</f>
        <v>0</v>
      </c>
      <c r="S454" s="218">
        <v>0</v>
      </c>
      <c r="T454" s="219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20" t="s">
        <v>237</v>
      </c>
      <c r="AT454" s="220" t="s">
        <v>129</v>
      </c>
      <c r="AU454" s="220" t="s">
        <v>90</v>
      </c>
      <c r="AY454" s="19" t="s">
        <v>127</v>
      </c>
      <c r="BE454" s="221">
        <f>IF(N454="základní",J454,0)</f>
        <v>0</v>
      </c>
      <c r="BF454" s="221">
        <f>IF(N454="snížená",J454,0)</f>
        <v>0</v>
      </c>
      <c r="BG454" s="221">
        <f>IF(N454="zákl. přenesená",J454,0)</f>
        <v>0</v>
      </c>
      <c r="BH454" s="221">
        <f>IF(N454="sníž. přenesená",J454,0)</f>
        <v>0</v>
      </c>
      <c r="BI454" s="221">
        <f>IF(N454="nulová",J454,0)</f>
        <v>0</v>
      </c>
      <c r="BJ454" s="19" t="s">
        <v>88</v>
      </c>
      <c r="BK454" s="221">
        <f>ROUND(I454*H454,2)</f>
        <v>0</v>
      </c>
      <c r="BL454" s="19" t="s">
        <v>237</v>
      </c>
      <c r="BM454" s="220" t="s">
        <v>756</v>
      </c>
    </row>
    <row r="455" s="2" customFormat="1">
      <c r="A455" s="41"/>
      <c r="B455" s="42"/>
      <c r="C455" s="43"/>
      <c r="D455" s="222" t="s">
        <v>136</v>
      </c>
      <c r="E455" s="43"/>
      <c r="F455" s="223" t="s">
        <v>757</v>
      </c>
      <c r="G455" s="43"/>
      <c r="H455" s="43"/>
      <c r="I455" s="224"/>
      <c r="J455" s="43"/>
      <c r="K455" s="43"/>
      <c r="L455" s="47"/>
      <c r="M455" s="225"/>
      <c r="N455" s="226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19" t="s">
        <v>136</v>
      </c>
      <c r="AU455" s="19" t="s">
        <v>90</v>
      </c>
    </row>
    <row r="456" s="2" customFormat="1">
      <c r="A456" s="41"/>
      <c r="B456" s="42"/>
      <c r="C456" s="43"/>
      <c r="D456" s="227" t="s">
        <v>138</v>
      </c>
      <c r="E456" s="43"/>
      <c r="F456" s="228" t="s">
        <v>758</v>
      </c>
      <c r="G456" s="43"/>
      <c r="H456" s="43"/>
      <c r="I456" s="224"/>
      <c r="J456" s="43"/>
      <c r="K456" s="43"/>
      <c r="L456" s="47"/>
      <c r="M456" s="225"/>
      <c r="N456" s="226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19" t="s">
        <v>138</v>
      </c>
      <c r="AU456" s="19" t="s">
        <v>90</v>
      </c>
    </row>
    <row r="457" s="2" customFormat="1" ht="33" customHeight="1">
      <c r="A457" s="41"/>
      <c r="B457" s="42"/>
      <c r="C457" s="209" t="s">
        <v>759</v>
      </c>
      <c r="D457" s="209" t="s">
        <v>129</v>
      </c>
      <c r="E457" s="210" t="s">
        <v>760</v>
      </c>
      <c r="F457" s="211" t="s">
        <v>761</v>
      </c>
      <c r="G457" s="212" t="s">
        <v>193</v>
      </c>
      <c r="H457" s="213">
        <v>8</v>
      </c>
      <c r="I457" s="214"/>
      <c r="J457" s="215">
        <f>ROUND(I457*H457,2)</f>
        <v>0</v>
      </c>
      <c r="K457" s="211" t="s">
        <v>133</v>
      </c>
      <c r="L457" s="47"/>
      <c r="M457" s="216" t="s">
        <v>79</v>
      </c>
      <c r="N457" s="217" t="s">
        <v>51</v>
      </c>
      <c r="O457" s="87"/>
      <c r="P457" s="218">
        <f>O457*H457</f>
        <v>0</v>
      </c>
      <c r="Q457" s="218">
        <v>0</v>
      </c>
      <c r="R457" s="218">
        <f>Q457*H457</f>
        <v>0</v>
      </c>
      <c r="S457" s="218">
        <v>0</v>
      </c>
      <c r="T457" s="219">
        <f>S457*H457</f>
        <v>0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20" t="s">
        <v>237</v>
      </c>
      <c r="AT457" s="220" t="s">
        <v>129</v>
      </c>
      <c r="AU457" s="220" t="s">
        <v>90</v>
      </c>
      <c r="AY457" s="19" t="s">
        <v>127</v>
      </c>
      <c r="BE457" s="221">
        <f>IF(N457="základní",J457,0)</f>
        <v>0</v>
      </c>
      <c r="BF457" s="221">
        <f>IF(N457="snížená",J457,0)</f>
        <v>0</v>
      </c>
      <c r="BG457" s="221">
        <f>IF(N457="zákl. přenesená",J457,0)</f>
        <v>0</v>
      </c>
      <c r="BH457" s="221">
        <f>IF(N457="sníž. přenesená",J457,0)</f>
        <v>0</v>
      </c>
      <c r="BI457" s="221">
        <f>IF(N457="nulová",J457,0)</f>
        <v>0</v>
      </c>
      <c r="BJ457" s="19" t="s">
        <v>88</v>
      </c>
      <c r="BK457" s="221">
        <f>ROUND(I457*H457,2)</f>
        <v>0</v>
      </c>
      <c r="BL457" s="19" t="s">
        <v>237</v>
      </c>
      <c r="BM457" s="220" t="s">
        <v>762</v>
      </c>
    </row>
    <row r="458" s="2" customFormat="1">
      <c r="A458" s="41"/>
      <c r="B458" s="42"/>
      <c r="C458" s="43"/>
      <c r="D458" s="222" t="s">
        <v>136</v>
      </c>
      <c r="E458" s="43"/>
      <c r="F458" s="223" t="s">
        <v>763</v>
      </c>
      <c r="G458" s="43"/>
      <c r="H458" s="43"/>
      <c r="I458" s="224"/>
      <c r="J458" s="43"/>
      <c r="K458" s="43"/>
      <c r="L458" s="47"/>
      <c r="M458" s="225"/>
      <c r="N458" s="226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19" t="s">
        <v>136</v>
      </c>
      <c r="AU458" s="19" t="s">
        <v>90</v>
      </c>
    </row>
    <row r="459" s="2" customFormat="1">
      <c r="A459" s="41"/>
      <c r="B459" s="42"/>
      <c r="C459" s="43"/>
      <c r="D459" s="227" t="s">
        <v>138</v>
      </c>
      <c r="E459" s="43"/>
      <c r="F459" s="228" t="s">
        <v>764</v>
      </c>
      <c r="G459" s="43"/>
      <c r="H459" s="43"/>
      <c r="I459" s="224"/>
      <c r="J459" s="43"/>
      <c r="K459" s="43"/>
      <c r="L459" s="47"/>
      <c r="M459" s="225"/>
      <c r="N459" s="226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19" t="s">
        <v>138</v>
      </c>
      <c r="AU459" s="19" t="s">
        <v>90</v>
      </c>
    </row>
    <row r="460" s="2" customFormat="1" ht="33" customHeight="1">
      <c r="A460" s="41"/>
      <c r="B460" s="42"/>
      <c r="C460" s="209" t="s">
        <v>765</v>
      </c>
      <c r="D460" s="209" t="s">
        <v>129</v>
      </c>
      <c r="E460" s="210" t="s">
        <v>766</v>
      </c>
      <c r="F460" s="211" t="s">
        <v>767</v>
      </c>
      <c r="G460" s="212" t="s">
        <v>193</v>
      </c>
      <c r="H460" s="213">
        <v>8</v>
      </c>
      <c r="I460" s="214"/>
      <c r="J460" s="215">
        <f>ROUND(I460*H460,2)</f>
        <v>0</v>
      </c>
      <c r="K460" s="211" t="s">
        <v>133</v>
      </c>
      <c r="L460" s="47"/>
      <c r="M460" s="216" t="s">
        <v>79</v>
      </c>
      <c r="N460" s="217" t="s">
        <v>51</v>
      </c>
      <c r="O460" s="87"/>
      <c r="P460" s="218">
        <f>O460*H460</f>
        <v>0</v>
      </c>
      <c r="Q460" s="218">
        <v>0</v>
      </c>
      <c r="R460" s="218">
        <f>Q460*H460</f>
        <v>0</v>
      </c>
      <c r="S460" s="218">
        <v>0</v>
      </c>
      <c r="T460" s="219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20" t="s">
        <v>237</v>
      </c>
      <c r="AT460" s="220" t="s">
        <v>129</v>
      </c>
      <c r="AU460" s="220" t="s">
        <v>90</v>
      </c>
      <c r="AY460" s="19" t="s">
        <v>127</v>
      </c>
      <c r="BE460" s="221">
        <f>IF(N460="základní",J460,0)</f>
        <v>0</v>
      </c>
      <c r="BF460" s="221">
        <f>IF(N460="snížená",J460,0)</f>
        <v>0</v>
      </c>
      <c r="BG460" s="221">
        <f>IF(N460="zákl. přenesená",J460,0)</f>
        <v>0</v>
      </c>
      <c r="BH460" s="221">
        <f>IF(N460="sníž. přenesená",J460,0)</f>
        <v>0</v>
      </c>
      <c r="BI460" s="221">
        <f>IF(N460="nulová",J460,0)</f>
        <v>0</v>
      </c>
      <c r="BJ460" s="19" t="s">
        <v>88</v>
      </c>
      <c r="BK460" s="221">
        <f>ROUND(I460*H460,2)</f>
        <v>0</v>
      </c>
      <c r="BL460" s="19" t="s">
        <v>237</v>
      </c>
      <c r="BM460" s="220" t="s">
        <v>768</v>
      </c>
    </row>
    <row r="461" s="2" customFormat="1">
      <c r="A461" s="41"/>
      <c r="B461" s="42"/>
      <c r="C461" s="43"/>
      <c r="D461" s="222" t="s">
        <v>136</v>
      </c>
      <c r="E461" s="43"/>
      <c r="F461" s="223" t="s">
        <v>769</v>
      </c>
      <c r="G461" s="43"/>
      <c r="H461" s="43"/>
      <c r="I461" s="224"/>
      <c r="J461" s="43"/>
      <c r="K461" s="43"/>
      <c r="L461" s="47"/>
      <c r="M461" s="225"/>
      <c r="N461" s="226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19" t="s">
        <v>136</v>
      </c>
      <c r="AU461" s="19" t="s">
        <v>90</v>
      </c>
    </row>
    <row r="462" s="2" customFormat="1">
      <c r="A462" s="41"/>
      <c r="B462" s="42"/>
      <c r="C462" s="43"/>
      <c r="D462" s="227" t="s">
        <v>138</v>
      </c>
      <c r="E462" s="43"/>
      <c r="F462" s="228" t="s">
        <v>770</v>
      </c>
      <c r="G462" s="43"/>
      <c r="H462" s="43"/>
      <c r="I462" s="224"/>
      <c r="J462" s="43"/>
      <c r="K462" s="43"/>
      <c r="L462" s="47"/>
      <c r="M462" s="225"/>
      <c r="N462" s="226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19" t="s">
        <v>138</v>
      </c>
      <c r="AU462" s="19" t="s">
        <v>90</v>
      </c>
    </row>
    <row r="463" s="2" customFormat="1" ht="16.5" customHeight="1">
      <c r="A463" s="41"/>
      <c r="B463" s="42"/>
      <c r="C463" s="251" t="s">
        <v>771</v>
      </c>
      <c r="D463" s="251" t="s">
        <v>230</v>
      </c>
      <c r="E463" s="252" t="s">
        <v>772</v>
      </c>
      <c r="F463" s="253" t="s">
        <v>773</v>
      </c>
      <c r="G463" s="254" t="s">
        <v>203</v>
      </c>
      <c r="H463" s="255">
        <v>37.854999999999997</v>
      </c>
      <c r="I463" s="256"/>
      <c r="J463" s="257">
        <f>ROUND(I463*H463,2)</f>
        <v>0</v>
      </c>
      <c r="K463" s="253" t="s">
        <v>79</v>
      </c>
      <c r="L463" s="258"/>
      <c r="M463" s="259" t="s">
        <v>79</v>
      </c>
      <c r="N463" s="260" t="s">
        <v>51</v>
      </c>
      <c r="O463" s="87"/>
      <c r="P463" s="218">
        <f>O463*H463</f>
        <v>0</v>
      </c>
      <c r="Q463" s="218">
        <v>1</v>
      </c>
      <c r="R463" s="218">
        <f>Q463*H463</f>
        <v>37.854999999999997</v>
      </c>
      <c r="S463" s="218">
        <v>0</v>
      </c>
      <c r="T463" s="219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20" t="s">
        <v>420</v>
      </c>
      <c r="AT463" s="220" t="s">
        <v>230</v>
      </c>
      <c r="AU463" s="220" t="s">
        <v>90</v>
      </c>
      <c r="AY463" s="19" t="s">
        <v>127</v>
      </c>
      <c r="BE463" s="221">
        <f>IF(N463="základní",J463,0)</f>
        <v>0</v>
      </c>
      <c r="BF463" s="221">
        <f>IF(N463="snížená",J463,0)</f>
        <v>0</v>
      </c>
      <c r="BG463" s="221">
        <f>IF(N463="zákl. přenesená",J463,0)</f>
        <v>0</v>
      </c>
      <c r="BH463" s="221">
        <f>IF(N463="sníž. přenesená",J463,0)</f>
        <v>0</v>
      </c>
      <c r="BI463" s="221">
        <f>IF(N463="nulová",J463,0)</f>
        <v>0</v>
      </c>
      <c r="BJ463" s="19" t="s">
        <v>88</v>
      </c>
      <c r="BK463" s="221">
        <f>ROUND(I463*H463,2)</f>
        <v>0</v>
      </c>
      <c r="BL463" s="19" t="s">
        <v>237</v>
      </c>
      <c r="BM463" s="220" t="s">
        <v>774</v>
      </c>
    </row>
    <row r="464" s="2" customFormat="1">
      <c r="A464" s="41"/>
      <c r="B464" s="42"/>
      <c r="C464" s="43"/>
      <c r="D464" s="227" t="s">
        <v>138</v>
      </c>
      <c r="E464" s="43"/>
      <c r="F464" s="228" t="s">
        <v>775</v>
      </c>
      <c r="G464" s="43"/>
      <c r="H464" s="43"/>
      <c r="I464" s="224"/>
      <c r="J464" s="43"/>
      <c r="K464" s="43"/>
      <c r="L464" s="47"/>
      <c r="M464" s="225"/>
      <c r="N464" s="226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19" t="s">
        <v>138</v>
      </c>
      <c r="AU464" s="19" t="s">
        <v>90</v>
      </c>
    </row>
    <row r="465" s="13" customFormat="1">
      <c r="A465" s="13"/>
      <c r="B465" s="229"/>
      <c r="C465" s="230"/>
      <c r="D465" s="227" t="s">
        <v>162</v>
      </c>
      <c r="E465" s="231" t="s">
        <v>79</v>
      </c>
      <c r="F465" s="232" t="s">
        <v>776</v>
      </c>
      <c r="G465" s="230"/>
      <c r="H465" s="233">
        <v>15.295</v>
      </c>
      <c r="I465" s="234"/>
      <c r="J465" s="230"/>
      <c r="K465" s="230"/>
      <c r="L465" s="235"/>
      <c r="M465" s="236"/>
      <c r="N465" s="237"/>
      <c r="O465" s="237"/>
      <c r="P465" s="237"/>
      <c r="Q465" s="237"/>
      <c r="R465" s="237"/>
      <c r="S465" s="237"/>
      <c r="T465" s="23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9" t="s">
        <v>162</v>
      </c>
      <c r="AU465" s="239" t="s">
        <v>90</v>
      </c>
      <c r="AV465" s="13" t="s">
        <v>90</v>
      </c>
      <c r="AW465" s="13" t="s">
        <v>42</v>
      </c>
      <c r="AX465" s="13" t="s">
        <v>81</v>
      </c>
      <c r="AY465" s="239" t="s">
        <v>127</v>
      </c>
    </row>
    <row r="466" s="13" customFormat="1">
      <c r="A466" s="13"/>
      <c r="B466" s="229"/>
      <c r="C466" s="230"/>
      <c r="D466" s="227" t="s">
        <v>162</v>
      </c>
      <c r="E466" s="231" t="s">
        <v>79</v>
      </c>
      <c r="F466" s="232" t="s">
        <v>777</v>
      </c>
      <c r="G466" s="230"/>
      <c r="H466" s="233">
        <v>9.8800000000000008</v>
      </c>
      <c r="I466" s="234"/>
      <c r="J466" s="230"/>
      <c r="K466" s="230"/>
      <c r="L466" s="235"/>
      <c r="M466" s="236"/>
      <c r="N466" s="237"/>
      <c r="O466" s="237"/>
      <c r="P466" s="237"/>
      <c r="Q466" s="237"/>
      <c r="R466" s="237"/>
      <c r="S466" s="237"/>
      <c r="T466" s="23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9" t="s">
        <v>162</v>
      </c>
      <c r="AU466" s="239" t="s">
        <v>90</v>
      </c>
      <c r="AV466" s="13" t="s">
        <v>90</v>
      </c>
      <c r="AW466" s="13" t="s">
        <v>42</v>
      </c>
      <c r="AX466" s="13" t="s">
        <v>81</v>
      </c>
      <c r="AY466" s="239" t="s">
        <v>127</v>
      </c>
    </row>
    <row r="467" s="13" customFormat="1">
      <c r="A467" s="13"/>
      <c r="B467" s="229"/>
      <c r="C467" s="230"/>
      <c r="D467" s="227" t="s">
        <v>162</v>
      </c>
      <c r="E467" s="231" t="s">
        <v>79</v>
      </c>
      <c r="F467" s="232" t="s">
        <v>778</v>
      </c>
      <c r="G467" s="230"/>
      <c r="H467" s="233">
        <v>5.7000000000000002</v>
      </c>
      <c r="I467" s="234"/>
      <c r="J467" s="230"/>
      <c r="K467" s="230"/>
      <c r="L467" s="235"/>
      <c r="M467" s="236"/>
      <c r="N467" s="237"/>
      <c r="O467" s="237"/>
      <c r="P467" s="237"/>
      <c r="Q467" s="237"/>
      <c r="R467" s="237"/>
      <c r="S467" s="237"/>
      <c r="T467" s="23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9" t="s">
        <v>162</v>
      </c>
      <c r="AU467" s="239" t="s">
        <v>90</v>
      </c>
      <c r="AV467" s="13" t="s">
        <v>90</v>
      </c>
      <c r="AW467" s="13" t="s">
        <v>42</v>
      </c>
      <c r="AX467" s="13" t="s">
        <v>81</v>
      </c>
      <c r="AY467" s="239" t="s">
        <v>127</v>
      </c>
    </row>
    <row r="468" s="13" customFormat="1">
      <c r="A468" s="13"/>
      <c r="B468" s="229"/>
      <c r="C468" s="230"/>
      <c r="D468" s="227" t="s">
        <v>162</v>
      </c>
      <c r="E468" s="231" t="s">
        <v>79</v>
      </c>
      <c r="F468" s="232" t="s">
        <v>779</v>
      </c>
      <c r="G468" s="230"/>
      <c r="H468" s="233">
        <v>5.7000000000000002</v>
      </c>
      <c r="I468" s="234"/>
      <c r="J468" s="230"/>
      <c r="K468" s="230"/>
      <c r="L468" s="235"/>
      <c r="M468" s="236"/>
      <c r="N468" s="237"/>
      <c r="O468" s="237"/>
      <c r="P468" s="237"/>
      <c r="Q468" s="237"/>
      <c r="R468" s="237"/>
      <c r="S468" s="237"/>
      <c r="T468" s="23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9" t="s">
        <v>162</v>
      </c>
      <c r="AU468" s="239" t="s">
        <v>90</v>
      </c>
      <c r="AV468" s="13" t="s">
        <v>90</v>
      </c>
      <c r="AW468" s="13" t="s">
        <v>42</v>
      </c>
      <c r="AX468" s="13" t="s">
        <v>81</v>
      </c>
      <c r="AY468" s="239" t="s">
        <v>127</v>
      </c>
    </row>
    <row r="469" s="14" customFormat="1">
      <c r="A469" s="14"/>
      <c r="B469" s="240"/>
      <c r="C469" s="241"/>
      <c r="D469" s="227" t="s">
        <v>162</v>
      </c>
      <c r="E469" s="242" t="s">
        <v>79</v>
      </c>
      <c r="F469" s="243" t="s">
        <v>216</v>
      </c>
      <c r="G469" s="241"/>
      <c r="H469" s="244">
        <v>36.575000000000003</v>
      </c>
      <c r="I469" s="245"/>
      <c r="J469" s="241"/>
      <c r="K469" s="241"/>
      <c r="L469" s="246"/>
      <c r="M469" s="247"/>
      <c r="N469" s="248"/>
      <c r="O469" s="248"/>
      <c r="P469" s="248"/>
      <c r="Q469" s="248"/>
      <c r="R469" s="248"/>
      <c r="S469" s="248"/>
      <c r="T469" s="24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0" t="s">
        <v>162</v>
      </c>
      <c r="AU469" s="250" t="s">
        <v>90</v>
      </c>
      <c r="AV469" s="14" t="s">
        <v>134</v>
      </c>
      <c r="AW469" s="14" t="s">
        <v>42</v>
      </c>
      <c r="AX469" s="14" t="s">
        <v>88</v>
      </c>
      <c r="AY469" s="250" t="s">
        <v>127</v>
      </c>
    </row>
    <row r="470" s="13" customFormat="1">
      <c r="A470" s="13"/>
      <c r="B470" s="229"/>
      <c r="C470" s="230"/>
      <c r="D470" s="227" t="s">
        <v>162</v>
      </c>
      <c r="E470" s="230"/>
      <c r="F470" s="232" t="s">
        <v>780</v>
      </c>
      <c r="G470" s="230"/>
      <c r="H470" s="233">
        <v>37.854999999999997</v>
      </c>
      <c r="I470" s="234"/>
      <c r="J470" s="230"/>
      <c r="K470" s="230"/>
      <c r="L470" s="235"/>
      <c r="M470" s="236"/>
      <c r="N470" s="237"/>
      <c r="O470" s="237"/>
      <c r="P470" s="237"/>
      <c r="Q470" s="237"/>
      <c r="R470" s="237"/>
      <c r="S470" s="237"/>
      <c r="T470" s="23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9" t="s">
        <v>162</v>
      </c>
      <c r="AU470" s="239" t="s">
        <v>90</v>
      </c>
      <c r="AV470" s="13" t="s">
        <v>90</v>
      </c>
      <c r="AW470" s="13" t="s">
        <v>4</v>
      </c>
      <c r="AX470" s="13" t="s">
        <v>88</v>
      </c>
      <c r="AY470" s="239" t="s">
        <v>127</v>
      </c>
    </row>
    <row r="471" s="2" customFormat="1" ht="16.5" customHeight="1">
      <c r="A471" s="41"/>
      <c r="B471" s="42"/>
      <c r="C471" s="209" t="s">
        <v>781</v>
      </c>
      <c r="D471" s="209" t="s">
        <v>129</v>
      </c>
      <c r="E471" s="210" t="s">
        <v>782</v>
      </c>
      <c r="F471" s="211" t="s">
        <v>783</v>
      </c>
      <c r="G471" s="212" t="s">
        <v>531</v>
      </c>
      <c r="H471" s="213">
        <v>6.4379999999999997</v>
      </c>
      <c r="I471" s="214"/>
      <c r="J471" s="215">
        <f>ROUND(I471*H471,2)</f>
        <v>0</v>
      </c>
      <c r="K471" s="211" t="s">
        <v>133</v>
      </c>
      <c r="L471" s="47"/>
      <c r="M471" s="216" t="s">
        <v>79</v>
      </c>
      <c r="N471" s="217" t="s">
        <v>51</v>
      </c>
      <c r="O471" s="87"/>
      <c r="P471" s="218">
        <f>O471*H471</f>
        <v>0</v>
      </c>
      <c r="Q471" s="218">
        <v>2.3010199999999998</v>
      </c>
      <c r="R471" s="218">
        <f>Q471*H471</f>
        <v>14.813966759999998</v>
      </c>
      <c r="S471" s="218">
        <v>0</v>
      </c>
      <c r="T471" s="219">
        <f>S471*H471</f>
        <v>0</v>
      </c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R471" s="220" t="s">
        <v>237</v>
      </c>
      <c r="AT471" s="220" t="s">
        <v>129</v>
      </c>
      <c r="AU471" s="220" t="s">
        <v>90</v>
      </c>
      <c r="AY471" s="19" t="s">
        <v>127</v>
      </c>
      <c r="BE471" s="221">
        <f>IF(N471="základní",J471,0)</f>
        <v>0</v>
      </c>
      <c r="BF471" s="221">
        <f>IF(N471="snížená",J471,0)</f>
        <v>0</v>
      </c>
      <c r="BG471" s="221">
        <f>IF(N471="zákl. přenesená",J471,0)</f>
        <v>0</v>
      </c>
      <c r="BH471" s="221">
        <f>IF(N471="sníž. přenesená",J471,0)</f>
        <v>0</v>
      </c>
      <c r="BI471" s="221">
        <f>IF(N471="nulová",J471,0)</f>
        <v>0</v>
      </c>
      <c r="BJ471" s="19" t="s">
        <v>88</v>
      </c>
      <c r="BK471" s="221">
        <f>ROUND(I471*H471,2)</f>
        <v>0</v>
      </c>
      <c r="BL471" s="19" t="s">
        <v>237</v>
      </c>
      <c r="BM471" s="220" t="s">
        <v>784</v>
      </c>
    </row>
    <row r="472" s="2" customFormat="1">
      <c r="A472" s="41"/>
      <c r="B472" s="42"/>
      <c r="C472" s="43"/>
      <c r="D472" s="222" t="s">
        <v>136</v>
      </c>
      <c r="E472" s="43"/>
      <c r="F472" s="223" t="s">
        <v>785</v>
      </c>
      <c r="G472" s="43"/>
      <c r="H472" s="43"/>
      <c r="I472" s="224"/>
      <c r="J472" s="43"/>
      <c r="K472" s="43"/>
      <c r="L472" s="47"/>
      <c r="M472" s="225"/>
      <c r="N472" s="226"/>
      <c r="O472" s="87"/>
      <c r="P472" s="87"/>
      <c r="Q472" s="87"/>
      <c r="R472" s="87"/>
      <c r="S472" s="87"/>
      <c r="T472" s="88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T472" s="19" t="s">
        <v>136</v>
      </c>
      <c r="AU472" s="19" t="s">
        <v>90</v>
      </c>
    </row>
    <row r="473" s="2" customFormat="1">
      <c r="A473" s="41"/>
      <c r="B473" s="42"/>
      <c r="C473" s="43"/>
      <c r="D473" s="227" t="s">
        <v>138</v>
      </c>
      <c r="E473" s="43"/>
      <c r="F473" s="228" t="s">
        <v>786</v>
      </c>
      <c r="G473" s="43"/>
      <c r="H473" s="43"/>
      <c r="I473" s="224"/>
      <c r="J473" s="43"/>
      <c r="K473" s="43"/>
      <c r="L473" s="47"/>
      <c r="M473" s="225"/>
      <c r="N473" s="226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19" t="s">
        <v>138</v>
      </c>
      <c r="AU473" s="19" t="s">
        <v>90</v>
      </c>
    </row>
    <row r="474" s="13" customFormat="1">
      <c r="A474" s="13"/>
      <c r="B474" s="229"/>
      <c r="C474" s="230"/>
      <c r="D474" s="227" t="s">
        <v>162</v>
      </c>
      <c r="E474" s="231" t="s">
        <v>79</v>
      </c>
      <c r="F474" s="232" t="s">
        <v>787</v>
      </c>
      <c r="G474" s="230"/>
      <c r="H474" s="233">
        <v>3.2200000000000002</v>
      </c>
      <c r="I474" s="234"/>
      <c r="J474" s="230"/>
      <c r="K474" s="230"/>
      <c r="L474" s="235"/>
      <c r="M474" s="236"/>
      <c r="N474" s="237"/>
      <c r="O474" s="237"/>
      <c r="P474" s="237"/>
      <c r="Q474" s="237"/>
      <c r="R474" s="237"/>
      <c r="S474" s="237"/>
      <c r="T474" s="23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9" t="s">
        <v>162</v>
      </c>
      <c r="AU474" s="239" t="s">
        <v>90</v>
      </c>
      <c r="AV474" s="13" t="s">
        <v>90</v>
      </c>
      <c r="AW474" s="13" t="s">
        <v>42</v>
      </c>
      <c r="AX474" s="13" t="s">
        <v>81</v>
      </c>
      <c r="AY474" s="239" t="s">
        <v>127</v>
      </c>
    </row>
    <row r="475" s="13" customFormat="1">
      <c r="A475" s="13"/>
      <c r="B475" s="229"/>
      <c r="C475" s="230"/>
      <c r="D475" s="227" t="s">
        <v>162</v>
      </c>
      <c r="E475" s="231" t="s">
        <v>79</v>
      </c>
      <c r="F475" s="232" t="s">
        <v>788</v>
      </c>
      <c r="G475" s="230"/>
      <c r="H475" s="233">
        <v>2</v>
      </c>
      <c r="I475" s="234"/>
      <c r="J475" s="230"/>
      <c r="K475" s="230"/>
      <c r="L475" s="235"/>
      <c r="M475" s="236"/>
      <c r="N475" s="237"/>
      <c r="O475" s="237"/>
      <c r="P475" s="237"/>
      <c r="Q475" s="237"/>
      <c r="R475" s="237"/>
      <c r="S475" s="237"/>
      <c r="T475" s="23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9" t="s">
        <v>162</v>
      </c>
      <c r="AU475" s="239" t="s">
        <v>90</v>
      </c>
      <c r="AV475" s="13" t="s">
        <v>90</v>
      </c>
      <c r="AW475" s="13" t="s">
        <v>42</v>
      </c>
      <c r="AX475" s="13" t="s">
        <v>81</v>
      </c>
      <c r="AY475" s="239" t="s">
        <v>127</v>
      </c>
    </row>
    <row r="476" s="13" customFormat="1">
      <c r="A476" s="13"/>
      <c r="B476" s="229"/>
      <c r="C476" s="230"/>
      <c r="D476" s="227" t="s">
        <v>162</v>
      </c>
      <c r="E476" s="231" t="s">
        <v>79</v>
      </c>
      <c r="F476" s="232" t="s">
        <v>789</v>
      </c>
      <c r="G476" s="230"/>
      <c r="H476" s="233">
        <v>1</v>
      </c>
      <c r="I476" s="234"/>
      <c r="J476" s="230"/>
      <c r="K476" s="230"/>
      <c r="L476" s="235"/>
      <c r="M476" s="236"/>
      <c r="N476" s="237"/>
      <c r="O476" s="237"/>
      <c r="P476" s="237"/>
      <c r="Q476" s="237"/>
      <c r="R476" s="237"/>
      <c r="S476" s="237"/>
      <c r="T476" s="23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9" t="s">
        <v>162</v>
      </c>
      <c r="AU476" s="239" t="s">
        <v>90</v>
      </c>
      <c r="AV476" s="13" t="s">
        <v>90</v>
      </c>
      <c r="AW476" s="13" t="s">
        <v>42</v>
      </c>
      <c r="AX476" s="13" t="s">
        <v>81</v>
      </c>
      <c r="AY476" s="239" t="s">
        <v>127</v>
      </c>
    </row>
    <row r="477" s="14" customFormat="1">
      <c r="A477" s="14"/>
      <c r="B477" s="240"/>
      <c r="C477" s="241"/>
      <c r="D477" s="227" t="s">
        <v>162</v>
      </c>
      <c r="E477" s="242" t="s">
        <v>79</v>
      </c>
      <c r="F477" s="243" t="s">
        <v>216</v>
      </c>
      <c r="G477" s="241"/>
      <c r="H477" s="244">
        <v>6.2200000000000006</v>
      </c>
      <c r="I477" s="245"/>
      <c r="J477" s="241"/>
      <c r="K477" s="241"/>
      <c r="L477" s="246"/>
      <c r="M477" s="247"/>
      <c r="N477" s="248"/>
      <c r="O477" s="248"/>
      <c r="P477" s="248"/>
      <c r="Q477" s="248"/>
      <c r="R477" s="248"/>
      <c r="S477" s="248"/>
      <c r="T477" s="24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0" t="s">
        <v>162</v>
      </c>
      <c r="AU477" s="250" t="s">
        <v>90</v>
      </c>
      <c r="AV477" s="14" t="s">
        <v>134</v>
      </c>
      <c r="AW477" s="14" t="s">
        <v>42</v>
      </c>
      <c r="AX477" s="14" t="s">
        <v>88</v>
      </c>
      <c r="AY477" s="250" t="s">
        <v>127</v>
      </c>
    </row>
    <row r="478" s="13" customFormat="1">
      <c r="A478" s="13"/>
      <c r="B478" s="229"/>
      <c r="C478" s="230"/>
      <c r="D478" s="227" t="s">
        <v>162</v>
      </c>
      <c r="E478" s="230"/>
      <c r="F478" s="232" t="s">
        <v>790</v>
      </c>
      <c r="G478" s="230"/>
      <c r="H478" s="233">
        <v>6.4379999999999997</v>
      </c>
      <c r="I478" s="234"/>
      <c r="J478" s="230"/>
      <c r="K478" s="230"/>
      <c r="L478" s="235"/>
      <c r="M478" s="236"/>
      <c r="N478" s="237"/>
      <c r="O478" s="237"/>
      <c r="P478" s="237"/>
      <c r="Q478" s="237"/>
      <c r="R478" s="237"/>
      <c r="S478" s="237"/>
      <c r="T478" s="23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9" t="s">
        <v>162</v>
      </c>
      <c r="AU478" s="239" t="s">
        <v>90</v>
      </c>
      <c r="AV478" s="13" t="s">
        <v>90</v>
      </c>
      <c r="AW478" s="13" t="s">
        <v>4</v>
      </c>
      <c r="AX478" s="13" t="s">
        <v>88</v>
      </c>
      <c r="AY478" s="239" t="s">
        <v>127</v>
      </c>
    </row>
    <row r="479" s="2" customFormat="1" ht="24.15" customHeight="1">
      <c r="A479" s="41"/>
      <c r="B479" s="42"/>
      <c r="C479" s="209" t="s">
        <v>791</v>
      </c>
      <c r="D479" s="209" t="s">
        <v>129</v>
      </c>
      <c r="E479" s="210" t="s">
        <v>792</v>
      </c>
      <c r="F479" s="211" t="s">
        <v>793</v>
      </c>
      <c r="G479" s="212" t="s">
        <v>193</v>
      </c>
      <c r="H479" s="213">
        <v>48</v>
      </c>
      <c r="I479" s="214"/>
      <c r="J479" s="215">
        <f>ROUND(I479*H479,2)</f>
        <v>0</v>
      </c>
      <c r="K479" s="211" t="s">
        <v>133</v>
      </c>
      <c r="L479" s="47"/>
      <c r="M479" s="216" t="s">
        <v>79</v>
      </c>
      <c r="N479" s="217" t="s">
        <v>51</v>
      </c>
      <c r="O479" s="87"/>
      <c r="P479" s="218">
        <f>O479*H479</f>
        <v>0</v>
      </c>
      <c r="Q479" s="218">
        <v>0</v>
      </c>
      <c r="R479" s="218">
        <f>Q479*H479</f>
        <v>0</v>
      </c>
      <c r="S479" s="218">
        <v>0</v>
      </c>
      <c r="T479" s="219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20" t="s">
        <v>237</v>
      </c>
      <c r="AT479" s="220" t="s">
        <v>129</v>
      </c>
      <c r="AU479" s="220" t="s">
        <v>90</v>
      </c>
      <c r="AY479" s="19" t="s">
        <v>127</v>
      </c>
      <c r="BE479" s="221">
        <f>IF(N479="základní",J479,0)</f>
        <v>0</v>
      </c>
      <c r="BF479" s="221">
        <f>IF(N479="snížená",J479,0)</f>
        <v>0</v>
      </c>
      <c r="BG479" s="221">
        <f>IF(N479="zákl. přenesená",J479,0)</f>
        <v>0</v>
      </c>
      <c r="BH479" s="221">
        <f>IF(N479="sníž. přenesená",J479,0)</f>
        <v>0</v>
      </c>
      <c r="BI479" s="221">
        <f>IF(N479="nulová",J479,0)</f>
        <v>0</v>
      </c>
      <c r="BJ479" s="19" t="s">
        <v>88</v>
      </c>
      <c r="BK479" s="221">
        <f>ROUND(I479*H479,2)</f>
        <v>0</v>
      </c>
      <c r="BL479" s="19" t="s">
        <v>237</v>
      </c>
      <c r="BM479" s="220" t="s">
        <v>794</v>
      </c>
    </row>
    <row r="480" s="2" customFormat="1">
      <c r="A480" s="41"/>
      <c r="B480" s="42"/>
      <c r="C480" s="43"/>
      <c r="D480" s="222" t="s">
        <v>136</v>
      </c>
      <c r="E480" s="43"/>
      <c r="F480" s="223" t="s">
        <v>795</v>
      </c>
      <c r="G480" s="43"/>
      <c r="H480" s="43"/>
      <c r="I480" s="224"/>
      <c r="J480" s="43"/>
      <c r="K480" s="43"/>
      <c r="L480" s="47"/>
      <c r="M480" s="225"/>
      <c r="N480" s="226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19" t="s">
        <v>136</v>
      </c>
      <c r="AU480" s="19" t="s">
        <v>90</v>
      </c>
    </row>
    <row r="481" s="2" customFormat="1">
      <c r="A481" s="41"/>
      <c r="B481" s="42"/>
      <c r="C481" s="43"/>
      <c r="D481" s="227" t="s">
        <v>138</v>
      </c>
      <c r="E481" s="43"/>
      <c r="F481" s="228" t="s">
        <v>796</v>
      </c>
      <c r="G481" s="43"/>
      <c r="H481" s="43"/>
      <c r="I481" s="224"/>
      <c r="J481" s="43"/>
      <c r="K481" s="43"/>
      <c r="L481" s="47"/>
      <c r="M481" s="225"/>
      <c r="N481" s="226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19" t="s">
        <v>138</v>
      </c>
      <c r="AU481" s="19" t="s">
        <v>90</v>
      </c>
    </row>
    <row r="482" s="13" customFormat="1">
      <c r="A482" s="13"/>
      <c r="B482" s="229"/>
      <c r="C482" s="230"/>
      <c r="D482" s="227" t="s">
        <v>162</v>
      </c>
      <c r="E482" s="231" t="s">
        <v>79</v>
      </c>
      <c r="F482" s="232" t="s">
        <v>797</v>
      </c>
      <c r="G482" s="230"/>
      <c r="H482" s="233">
        <v>48</v>
      </c>
      <c r="I482" s="234"/>
      <c r="J482" s="230"/>
      <c r="K482" s="230"/>
      <c r="L482" s="235"/>
      <c r="M482" s="236"/>
      <c r="N482" s="237"/>
      <c r="O482" s="237"/>
      <c r="P482" s="237"/>
      <c r="Q482" s="237"/>
      <c r="R482" s="237"/>
      <c r="S482" s="237"/>
      <c r="T482" s="23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9" t="s">
        <v>162</v>
      </c>
      <c r="AU482" s="239" t="s">
        <v>90</v>
      </c>
      <c r="AV482" s="13" t="s">
        <v>90</v>
      </c>
      <c r="AW482" s="13" t="s">
        <v>42</v>
      </c>
      <c r="AX482" s="13" t="s">
        <v>88</v>
      </c>
      <c r="AY482" s="239" t="s">
        <v>127</v>
      </c>
    </row>
    <row r="483" s="2" customFormat="1" ht="16.5" customHeight="1">
      <c r="A483" s="41"/>
      <c r="B483" s="42"/>
      <c r="C483" s="251" t="s">
        <v>798</v>
      </c>
      <c r="D483" s="251" t="s">
        <v>230</v>
      </c>
      <c r="E483" s="252" t="s">
        <v>799</v>
      </c>
      <c r="F483" s="253" t="s">
        <v>800</v>
      </c>
      <c r="G483" s="254" t="s">
        <v>193</v>
      </c>
      <c r="H483" s="255">
        <v>50.399999999999999</v>
      </c>
      <c r="I483" s="256"/>
      <c r="J483" s="257">
        <f>ROUND(I483*H483,2)</f>
        <v>0</v>
      </c>
      <c r="K483" s="253" t="s">
        <v>79</v>
      </c>
      <c r="L483" s="258"/>
      <c r="M483" s="259" t="s">
        <v>79</v>
      </c>
      <c r="N483" s="260" t="s">
        <v>51</v>
      </c>
      <c r="O483" s="87"/>
      <c r="P483" s="218">
        <f>O483*H483</f>
        <v>0</v>
      </c>
      <c r="Q483" s="218">
        <v>0</v>
      </c>
      <c r="R483" s="218">
        <f>Q483*H483</f>
        <v>0</v>
      </c>
      <c r="S483" s="218">
        <v>0</v>
      </c>
      <c r="T483" s="219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20" t="s">
        <v>301</v>
      </c>
      <c r="AT483" s="220" t="s">
        <v>230</v>
      </c>
      <c r="AU483" s="220" t="s">
        <v>90</v>
      </c>
      <c r="AY483" s="19" t="s">
        <v>127</v>
      </c>
      <c r="BE483" s="221">
        <f>IF(N483="základní",J483,0)</f>
        <v>0</v>
      </c>
      <c r="BF483" s="221">
        <f>IF(N483="snížená",J483,0)</f>
        <v>0</v>
      </c>
      <c r="BG483" s="221">
        <f>IF(N483="zákl. přenesená",J483,0)</f>
        <v>0</v>
      </c>
      <c r="BH483" s="221">
        <f>IF(N483="sníž. přenesená",J483,0)</f>
        <v>0</v>
      </c>
      <c r="BI483" s="221">
        <f>IF(N483="nulová",J483,0)</f>
        <v>0</v>
      </c>
      <c r="BJ483" s="19" t="s">
        <v>88</v>
      </c>
      <c r="BK483" s="221">
        <f>ROUND(I483*H483,2)</f>
        <v>0</v>
      </c>
      <c r="BL483" s="19" t="s">
        <v>301</v>
      </c>
      <c r="BM483" s="220" t="s">
        <v>801</v>
      </c>
    </row>
    <row r="484" s="2" customFormat="1">
      <c r="A484" s="41"/>
      <c r="B484" s="42"/>
      <c r="C484" s="43"/>
      <c r="D484" s="227" t="s">
        <v>138</v>
      </c>
      <c r="E484" s="43"/>
      <c r="F484" s="228" t="s">
        <v>802</v>
      </c>
      <c r="G484" s="43"/>
      <c r="H484" s="43"/>
      <c r="I484" s="224"/>
      <c r="J484" s="43"/>
      <c r="K484" s="43"/>
      <c r="L484" s="47"/>
      <c r="M484" s="225"/>
      <c r="N484" s="226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19" t="s">
        <v>138</v>
      </c>
      <c r="AU484" s="19" t="s">
        <v>90</v>
      </c>
    </row>
    <row r="485" s="13" customFormat="1">
      <c r="A485" s="13"/>
      <c r="B485" s="229"/>
      <c r="C485" s="230"/>
      <c r="D485" s="227" t="s">
        <v>162</v>
      </c>
      <c r="E485" s="231" t="s">
        <v>79</v>
      </c>
      <c r="F485" s="232" t="s">
        <v>797</v>
      </c>
      <c r="G485" s="230"/>
      <c r="H485" s="233">
        <v>48</v>
      </c>
      <c r="I485" s="234"/>
      <c r="J485" s="230"/>
      <c r="K485" s="230"/>
      <c r="L485" s="235"/>
      <c r="M485" s="236"/>
      <c r="N485" s="237"/>
      <c r="O485" s="237"/>
      <c r="P485" s="237"/>
      <c r="Q485" s="237"/>
      <c r="R485" s="237"/>
      <c r="S485" s="237"/>
      <c r="T485" s="23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9" t="s">
        <v>162</v>
      </c>
      <c r="AU485" s="239" t="s">
        <v>90</v>
      </c>
      <c r="AV485" s="13" t="s">
        <v>90</v>
      </c>
      <c r="AW485" s="13" t="s">
        <v>42</v>
      </c>
      <c r="AX485" s="13" t="s">
        <v>88</v>
      </c>
      <c r="AY485" s="239" t="s">
        <v>127</v>
      </c>
    </row>
    <row r="486" s="13" customFormat="1">
      <c r="A486" s="13"/>
      <c r="B486" s="229"/>
      <c r="C486" s="230"/>
      <c r="D486" s="227" t="s">
        <v>162</v>
      </c>
      <c r="E486" s="230"/>
      <c r="F486" s="232" t="s">
        <v>803</v>
      </c>
      <c r="G486" s="230"/>
      <c r="H486" s="233">
        <v>50.399999999999999</v>
      </c>
      <c r="I486" s="234"/>
      <c r="J486" s="230"/>
      <c r="K486" s="230"/>
      <c r="L486" s="235"/>
      <c r="M486" s="236"/>
      <c r="N486" s="237"/>
      <c r="O486" s="237"/>
      <c r="P486" s="237"/>
      <c r="Q486" s="237"/>
      <c r="R486" s="237"/>
      <c r="S486" s="237"/>
      <c r="T486" s="23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9" t="s">
        <v>162</v>
      </c>
      <c r="AU486" s="239" t="s">
        <v>90</v>
      </c>
      <c r="AV486" s="13" t="s">
        <v>90</v>
      </c>
      <c r="AW486" s="13" t="s">
        <v>4</v>
      </c>
      <c r="AX486" s="13" t="s">
        <v>88</v>
      </c>
      <c r="AY486" s="239" t="s">
        <v>127</v>
      </c>
    </row>
    <row r="487" s="2" customFormat="1" ht="21.75" customHeight="1">
      <c r="A487" s="41"/>
      <c r="B487" s="42"/>
      <c r="C487" s="209" t="s">
        <v>804</v>
      </c>
      <c r="D487" s="209" t="s">
        <v>129</v>
      </c>
      <c r="E487" s="210" t="s">
        <v>805</v>
      </c>
      <c r="F487" s="211" t="s">
        <v>806</v>
      </c>
      <c r="G487" s="212" t="s">
        <v>193</v>
      </c>
      <c r="H487" s="213">
        <v>126</v>
      </c>
      <c r="I487" s="214"/>
      <c r="J487" s="215">
        <f>ROUND(I487*H487,2)</f>
        <v>0</v>
      </c>
      <c r="K487" s="211" t="s">
        <v>133</v>
      </c>
      <c r="L487" s="47"/>
      <c r="M487" s="216" t="s">
        <v>79</v>
      </c>
      <c r="N487" s="217" t="s">
        <v>51</v>
      </c>
      <c r="O487" s="87"/>
      <c r="P487" s="218">
        <f>O487*H487</f>
        <v>0</v>
      </c>
      <c r="Q487" s="218">
        <v>0</v>
      </c>
      <c r="R487" s="218">
        <f>Q487*H487</f>
        <v>0</v>
      </c>
      <c r="S487" s="218">
        <v>0</v>
      </c>
      <c r="T487" s="219">
        <f>S487*H487</f>
        <v>0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20" t="s">
        <v>237</v>
      </c>
      <c r="AT487" s="220" t="s">
        <v>129</v>
      </c>
      <c r="AU487" s="220" t="s">
        <v>90</v>
      </c>
      <c r="AY487" s="19" t="s">
        <v>127</v>
      </c>
      <c r="BE487" s="221">
        <f>IF(N487="základní",J487,0)</f>
        <v>0</v>
      </c>
      <c r="BF487" s="221">
        <f>IF(N487="snížená",J487,0)</f>
        <v>0</v>
      </c>
      <c r="BG487" s="221">
        <f>IF(N487="zákl. přenesená",J487,0)</f>
        <v>0</v>
      </c>
      <c r="BH487" s="221">
        <f>IF(N487="sníž. přenesená",J487,0)</f>
        <v>0</v>
      </c>
      <c r="BI487" s="221">
        <f>IF(N487="nulová",J487,0)</f>
        <v>0</v>
      </c>
      <c r="BJ487" s="19" t="s">
        <v>88</v>
      </c>
      <c r="BK487" s="221">
        <f>ROUND(I487*H487,2)</f>
        <v>0</v>
      </c>
      <c r="BL487" s="19" t="s">
        <v>237</v>
      </c>
      <c r="BM487" s="220" t="s">
        <v>807</v>
      </c>
    </row>
    <row r="488" s="2" customFormat="1">
      <c r="A488" s="41"/>
      <c r="B488" s="42"/>
      <c r="C488" s="43"/>
      <c r="D488" s="222" t="s">
        <v>136</v>
      </c>
      <c r="E488" s="43"/>
      <c r="F488" s="223" t="s">
        <v>808</v>
      </c>
      <c r="G488" s="43"/>
      <c r="H488" s="43"/>
      <c r="I488" s="224"/>
      <c r="J488" s="43"/>
      <c r="K488" s="43"/>
      <c r="L488" s="47"/>
      <c r="M488" s="225"/>
      <c r="N488" s="226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19" t="s">
        <v>136</v>
      </c>
      <c r="AU488" s="19" t="s">
        <v>90</v>
      </c>
    </row>
    <row r="489" s="2" customFormat="1">
      <c r="A489" s="41"/>
      <c r="B489" s="42"/>
      <c r="C489" s="43"/>
      <c r="D489" s="227" t="s">
        <v>138</v>
      </c>
      <c r="E489" s="43"/>
      <c r="F489" s="228" t="s">
        <v>809</v>
      </c>
      <c r="G489" s="43"/>
      <c r="H489" s="43"/>
      <c r="I489" s="224"/>
      <c r="J489" s="43"/>
      <c r="K489" s="43"/>
      <c r="L489" s="47"/>
      <c r="M489" s="225"/>
      <c r="N489" s="226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19" t="s">
        <v>138</v>
      </c>
      <c r="AU489" s="19" t="s">
        <v>90</v>
      </c>
    </row>
    <row r="490" s="13" customFormat="1">
      <c r="A490" s="13"/>
      <c r="B490" s="229"/>
      <c r="C490" s="230"/>
      <c r="D490" s="227" t="s">
        <v>162</v>
      </c>
      <c r="E490" s="231" t="s">
        <v>79</v>
      </c>
      <c r="F490" s="232" t="s">
        <v>810</v>
      </c>
      <c r="G490" s="230"/>
      <c r="H490" s="233">
        <v>126</v>
      </c>
      <c r="I490" s="234"/>
      <c r="J490" s="230"/>
      <c r="K490" s="230"/>
      <c r="L490" s="235"/>
      <c r="M490" s="236"/>
      <c r="N490" s="237"/>
      <c r="O490" s="237"/>
      <c r="P490" s="237"/>
      <c r="Q490" s="237"/>
      <c r="R490" s="237"/>
      <c r="S490" s="237"/>
      <c r="T490" s="23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9" t="s">
        <v>162</v>
      </c>
      <c r="AU490" s="239" t="s">
        <v>90</v>
      </c>
      <c r="AV490" s="13" t="s">
        <v>90</v>
      </c>
      <c r="AW490" s="13" t="s">
        <v>42</v>
      </c>
      <c r="AX490" s="13" t="s">
        <v>88</v>
      </c>
      <c r="AY490" s="239" t="s">
        <v>127</v>
      </c>
    </row>
    <row r="491" s="2" customFormat="1" ht="16.5" customHeight="1">
      <c r="A491" s="41"/>
      <c r="B491" s="42"/>
      <c r="C491" s="251" t="s">
        <v>811</v>
      </c>
      <c r="D491" s="251" t="s">
        <v>230</v>
      </c>
      <c r="E491" s="252" t="s">
        <v>812</v>
      </c>
      <c r="F491" s="253" t="s">
        <v>813</v>
      </c>
      <c r="G491" s="254" t="s">
        <v>193</v>
      </c>
      <c r="H491" s="255">
        <v>132.30000000000001</v>
      </c>
      <c r="I491" s="256"/>
      <c r="J491" s="257">
        <f>ROUND(I491*H491,2)</f>
        <v>0</v>
      </c>
      <c r="K491" s="253" t="s">
        <v>79</v>
      </c>
      <c r="L491" s="258"/>
      <c r="M491" s="259" t="s">
        <v>79</v>
      </c>
      <c r="N491" s="260" t="s">
        <v>51</v>
      </c>
      <c r="O491" s="87"/>
      <c r="P491" s="218">
        <f>O491*H491</f>
        <v>0</v>
      </c>
      <c r="Q491" s="218">
        <v>0</v>
      </c>
      <c r="R491" s="218">
        <f>Q491*H491</f>
        <v>0</v>
      </c>
      <c r="S491" s="218">
        <v>0</v>
      </c>
      <c r="T491" s="219">
        <f>S491*H491</f>
        <v>0</v>
      </c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R491" s="220" t="s">
        <v>301</v>
      </c>
      <c r="AT491" s="220" t="s">
        <v>230</v>
      </c>
      <c r="AU491" s="220" t="s">
        <v>90</v>
      </c>
      <c r="AY491" s="19" t="s">
        <v>127</v>
      </c>
      <c r="BE491" s="221">
        <f>IF(N491="základní",J491,0)</f>
        <v>0</v>
      </c>
      <c r="BF491" s="221">
        <f>IF(N491="snížená",J491,0)</f>
        <v>0</v>
      </c>
      <c r="BG491" s="221">
        <f>IF(N491="zákl. přenesená",J491,0)</f>
        <v>0</v>
      </c>
      <c r="BH491" s="221">
        <f>IF(N491="sníž. přenesená",J491,0)</f>
        <v>0</v>
      </c>
      <c r="BI491" s="221">
        <f>IF(N491="nulová",J491,0)</f>
        <v>0</v>
      </c>
      <c r="BJ491" s="19" t="s">
        <v>88</v>
      </c>
      <c r="BK491" s="221">
        <f>ROUND(I491*H491,2)</f>
        <v>0</v>
      </c>
      <c r="BL491" s="19" t="s">
        <v>301</v>
      </c>
      <c r="BM491" s="220" t="s">
        <v>814</v>
      </c>
    </row>
    <row r="492" s="2" customFormat="1">
      <c r="A492" s="41"/>
      <c r="B492" s="42"/>
      <c r="C492" s="43"/>
      <c r="D492" s="227" t="s">
        <v>138</v>
      </c>
      <c r="E492" s="43"/>
      <c r="F492" s="228" t="s">
        <v>815</v>
      </c>
      <c r="G492" s="43"/>
      <c r="H492" s="43"/>
      <c r="I492" s="224"/>
      <c r="J492" s="43"/>
      <c r="K492" s="43"/>
      <c r="L492" s="47"/>
      <c r="M492" s="225"/>
      <c r="N492" s="226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19" t="s">
        <v>138</v>
      </c>
      <c r="AU492" s="19" t="s">
        <v>90</v>
      </c>
    </row>
    <row r="493" s="13" customFormat="1">
      <c r="A493" s="13"/>
      <c r="B493" s="229"/>
      <c r="C493" s="230"/>
      <c r="D493" s="227" t="s">
        <v>162</v>
      </c>
      <c r="E493" s="231" t="s">
        <v>79</v>
      </c>
      <c r="F493" s="232" t="s">
        <v>810</v>
      </c>
      <c r="G493" s="230"/>
      <c r="H493" s="233">
        <v>126</v>
      </c>
      <c r="I493" s="234"/>
      <c r="J493" s="230"/>
      <c r="K493" s="230"/>
      <c r="L493" s="235"/>
      <c r="M493" s="236"/>
      <c r="N493" s="237"/>
      <c r="O493" s="237"/>
      <c r="P493" s="237"/>
      <c r="Q493" s="237"/>
      <c r="R493" s="237"/>
      <c r="S493" s="237"/>
      <c r="T493" s="23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9" t="s">
        <v>162</v>
      </c>
      <c r="AU493" s="239" t="s">
        <v>90</v>
      </c>
      <c r="AV493" s="13" t="s">
        <v>90</v>
      </c>
      <c r="AW493" s="13" t="s">
        <v>42</v>
      </c>
      <c r="AX493" s="13" t="s">
        <v>88</v>
      </c>
      <c r="AY493" s="239" t="s">
        <v>127</v>
      </c>
    </row>
    <row r="494" s="13" customFormat="1">
      <c r="A494" s="13"/>
      <c r="B494" s="229"/>
      <c r="C494" s="230"/>
      <c r="D494" s="227" t="s">
        <v>162</v>
      </c>
      <c r="E494" s="230"/>
      <c r="F494" s="232" t="s">
        <v>816</v>
      </c>
      <c r="G494" s="230"/>
      <c r="H494" s="233">
        <v>132.30000000000001</v>
      </c>
      <c r="I494" s="234"/>
      <c r="J494" s="230"/>
      <c r="K494" s="230"/>
      <c r="L494" s="235"/>
      <c r="M494" s="236"/>
      <c r="N494" s="237"/>
      <c r="O494" s="237"/>
      <c r="P494" s="237"/>
      <c r="Q494" s="237"/>
      <c r="R494" s="237"/>
      <c r="S494" s="237"/>
      <c r="T494" s="23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9" t="s">
        <v>162</v>
      </c>
      <c r="AU494" s="239" t="s">
        <v>90</v>
      </c>
      <c r="AV494" s="13" t="s">
        <v>90</v>
      </c>
      <c r="AW494" s="13" t="s">
        <v>4</v>
      </c>
      <c r="AX494" s="13" t="s">
        <v>88</v>
      </c>
      <c r="AY494" s="239" t="s">
        <v>127</v>
      </c>
    </row>
    <row r="495" s="2" customFormat="1" ht="21.75" customHeight="1">
      <c r="A495" s="41"/>
      <c r="B495" s="42"/>
      <c r="C495" s="209" t="s">
        <v>817</v>
      </c>
      <c r="D495" s="209" t="s">
        <v>129</v>
      </c>
      <c r="E495" s="210" t="s">
        <v>818</v>
      </c>
      <c r="F495" s="211" t="s">
        <v>819</v>
      </c>
      <c r="G495" s="212" t="s">
        <v>193</v>
      </c>
      <c r="H495" s="213">
        <v>3551</v>
      </c>
      <c r="I495" s="214"/>
      <c r="J495" s="215">
        <f>ROUND(I495*H495,2)</f>
        <v>0</v>
      </c>
      <c r="K495" s="211" t="s">
        <v>133</v>
      </c>
      <c r="L495" s="47"/>
      <c r="M495" s="216" t="s">
        <v>79</v>
      </c>
      <c r="N495" s="217" t="s">
        <v>51</v>
      </c>
      <c r="O495" s="87"/>
      <c r="P495" s="218">
        <f>O495*H495</f>
        <v>0</v>
      </c>
      <c r="Q495" s="218">
        <v>0</v>
      </c>
      <c r="R495" s="218">
        <f>Q495*H495</f>
        <v>0</v>
      </c>
      <c r="S495" s="218">
        <v>0</v>
      </c>
      <c r="T495" s="219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20" t="s">
        <v>237</v>
      </c>
      <c r="AT495" s="220" t="s">
        <v>129</v>
      </c>
      <c r="AU495" s="220" t="s">
        <v>90</v>
      </c>
      <c r="AY495" s="19" t="s">
        <v>127</v>
      </c>
      <c r="BE495" s="221">
        <f>IF(N495="základní",J495,0)</f>
        <v>0</v>
      </c>
      <c r="BF495" s="221">
        <f>IF(N495="snížená",J495,0)</f>
        <v>0</v>
      </c>
      <c r="BG495" s="221">
        <f>IF(N495="zákl. přenesená",J495,0)</f>
        <v>0</v>
      </c>
      <c r="BH495" s="221">
        <f>IF(N495="sníž. přenesená",J495,0)</f>
        <v>0</v>
      </c>
      <c r="BI495" s="221">
        <f>IF(N495="nulová",J495,0)</f>
        <v>0</v>
      </c>
      <c r="BJ495" s="19" t="s">
        <v>88</v>
      </c>
      <c r="BK495" s="221">
        <f>ROUND(I495*H495,2)</f>
        <v>0</v>
      </c>
      <c r="BL495" s="19" t="s">
        <v>237</v>
      </c>
      <c r="BM495" s="220" t="s">
        <v>820</v>
      </c>
    </row>
    <row r="496" s="2" customFormat="1">
      <c r="A496" s="41"/>
      <c r="B496" s="42"/>
      <c r="C496" s="43"/>
      <c r="D496" s="222" t="s">
        <v>136</v>
      </c>
      <c r="E496" s="43"/>
      <c r="F496" s="223" t="s">
        <v>821</v>
      </c>
      <c r="G496" s="43"/>
      <c r="H496" s="43"/>
      <c r="I496" s="224"/>
      <c r="J496" s="43"/>
      <c r="K496" s="43"/>
      <c r="L496" s="47"/>
      <c r="M496" s="225"/>
      <c r="N496" s="226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19" t="s">
        <v>136</v>
      </c>
      <c r="AU496" s="19" t="s">
        <v>90</v>
      </c>
    </row>
    <row r="497" s="2" customFormat="1">
      <c r="A497" s="41"/>
      <c r="B497" s="42"/>
      <c r="C497" s="43"/>
      <c r="D497" s="227" t="s">
        <v>138</v>
      </c>
      <c r="E497" s="43"/>
      <c r="F497" s="228" t="s">
        <v>822</v>
      </c>
      <c r="G497" s="43"/>
      <c r="H497" s="43"/>
      <c r="I497" s="224"/>
      <c r="J497" s="43"/>
      <c r="K497" s="43"/>
      <c r="L497" s="47"/>
      <c r="M497" s="225"/>
      <c r="N497" s="226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19" t="s">
        <v>138</v>
      </c>
      <c r="AU497" s="19" t="s">
        <v>90</v>
      </c>
    </row>
    <row r="498" s="13" customFormat="1">
      <c r="A498" s="13"/>
      <c r="B498" s="229"/>
      <c r="C498" s="230"/>
      <c r="D498" s="227" t="s">
        <v>162</v>
      </c>
      <c r="E498" s="231" t="s">
        <v>79</v>
      </c>
      <c r="F498" s="232" t="s">
        <v>823</v>
      </c>
      <c r="G498" s="230"/>
      <c r="H498" s="233">
        <v>3551</v>
      </c>
      <c r="I498" s="234"/>
      <c r="J498" s="230"/>
      <c r="K498" s="230"/>
      <c r="L498" s="235"/>
      <c r="M498" s="236"/>
      <c r="N498" s="237"/>
      <c r="O498" s="237"/>
      <c r="P498" s="237"/>
      <c r="Q498" s="237"/>
      <c r="R498" s="237"/>
      <c r="S498" s="237"/>
      <c r="T498" s="23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9" t="s">
        <v>162</v>
      </c>
      <c r="AU498" s="239" t="s">
        <v>90</v>
      </c>
      <c r="AV498" s="13" t="s">
        <v>90</v>
      </c>
      <c r="AW498" s="13" t="s">
        <v>42</v>
      </c>
      <c r="AX498" s="13" t="s">
        <v>88</v>
      </c>
      <c r="AY498" s="239" t="s">
        <v>127</v>
      </c>
    </row>
    <row r="499" s="2" customFormat="1" ht="21.75" customHeight="1">
      <c r="A499" s="41"/>
      <c r="B499" s="42"/>
      <c r="C499" s="251" t="s">
        <v>824</v>
      </c>
      <c r="D499" s="251" t="s">
        <v>230</v>
      </c>
      <c r="E499" s="252" t="s">
        <v>825</v>
      </c>
      <c r="F499" s="253" t="s">
        <v>826</v>
      </c>
      <c r="G499" s="254" t="s">
        <v>193</v>
      </c>
      <c r="H499" s="255">
        <v>3675.2849999999999</v>
      </c>
      <c r="I499" s="256"/>
      <c r="J499" s="257">
        <f>ROUND(I499*H499,2)</f>
        <v>0</v>
      </c>
      <c r="K499" s="253" t="s">
        <v>79</v>
      </c>
      <c r="L499" s="258"/>
      <c r="M499" s="259" t="s">
        <v>79</v>
      </c>
      <c r="N499" s="260" t="s">
        <v>51</v>
      </c>
      <c r="O499" s="87"/>
      <c r="P499" s="218">
        <f>O499*H499</f>
        <v>0</v>
      </c>
      <c r="Q499" s="218">
        <v>0</v>
      </c>
      <c r="R499" s="218">
        <f>Q499*H499</f>
        <v>0</v>
      </c>
      <c r="S499" s="218">
        <v>0</v>
      </c>
      <c r="T499" s="219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20" t="s">
        <v>301</v>
      </c>
      <c r="AT499" s="220" t="s">
        <v>230</v>
      </c>
      <c r="AU499" s="220" t="s">
        <v>90</v>
      </c>
      <c r="AY499" s="19" t="s">
        <v>127</v>
      </c>
      <c r="BE499" s="221">
        <f>IF(N499="základní",J499,0)</f>
        <v>0</v>
      </c>
      <c r="BF499" s="221">
        <f>IF(N499="snížená",J499,0)</f>
        <v>0</v>
      </c>
      <c r="BG499" s="221">
        <f>IF(N499="zákl. přenesená",J499,0)</f>
        <v>0</v>
      </c>
      <c r="BH499" s="221">
        <f>IF(N499="sníž. přenesená",J499,0)</f>
        <v>0</v>
      </c>
      <c r="BI499" s="221">
        <f>IF(N499="nulová",J499,0)</f>
        <v>0</v>
      </c>
      <c r="BJ499" s="19" t="s">
        <v>88</v>
      </c>
      <c r="BK499" s="221">
        <f>ROUND(I499*H499,2)</f>
        <v>0</v>
      </c>
      <c r="BL499" s="19" t="s">
        <v>301</v>
      </c>
      <c r="BM499" s="220" t="s">
        <v>827</v>
      </c>
    </row>
    <row r="500" s="2" customFormat="1">
      <c r="A500" s="41"/>
      <c r="B500" s="42"/>
      <c r="C500" s="43"/>
      <c r="D500" s="227" t="s">
        <v>138</v>
      </c>
      <c r="E500" s="43"/>
      <c r="F500" s="228" t="s">
        <v>828</v>
      </c>
      <c r="G500" s="43"/>
      <c r="H500" s="43"/>
      <c r="I500" s="224"/>
      <c r="J500" s="43"/>
      <c r="K500" s="43"/>
      <c r="L500" s="47"/>
      <c r="M500" s="225"/>
      <c r="N500" s="226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19" t="s">
        <v>138</v>
      </c>
      <c r="AU500" s="19" t="s">
        <v>90</v>
      </c>
    </row>
    <row r="501" s="13" customFormat="1">
      <c r="A501" s="13"/>
      <c r="B501" s="229"/>
      <c r="C501" s="230"/>
      <c r="D501" s="227" t="s">
        <v>162</v>
      </c>
      <c r="E501" s="231" t="s">
        <v>79</v>
      </c>
      <c r="F501" s="232" t="s">
        <v>823</v>
      </c>
      <c r="G501" s="230"/>
      <c r="H501" s="233">
        <v>3551</v>
      </c>
      <c r="I501" s="234"/>
      <c r="J501" s="230"/>
      <c r="K501" s="230"/>
      <c r="L501" s="235"/>
      <c r="M501" s="236"/>
      <c r="N501" s="237"/>
      <c r="O501" s="237"/>
      <c r="P501" s="237"/>
      <c r="Q501" s="237"/>
      <c r="R501" s="237"/>
      <c r="S501" s="237"/>
      <c r="T501" s="23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9" t="s">
        <v>162</v>
      </c>
      <c r="AU501" s="239" t="s">
        <v>90</v>
      </c>
      <c r="AV501" s="13" t="s">
        <v>90</v>
      </c>
      <c r="AW501" s="13" t="s">
        <v>42</v>
      </c>
      <c r="AX501" s="13" t="s">
        <v>88</v>
      </c>
      <c r="AY501" s="239" t="s">
        <v>127</v>
      </c>
    </row>
    <row r="502" s="13" customFormat="1">
      <c r="A502" s="13"/>
      <c r="B502" s="229"/>
      <c r="C502" s="230"/>
      <c r="D502" s="227" t="s">
        <v>162</v>
      </c>
      <c r="E502" s="230"/>
      <c r="F502" s="232" t="s">
        <v>829</v>
      </c>
      <c r="G502" s="230"/>
      <c r="H502" s="233">
        <v>3675.2849999999999</v>
      </c>
      <c r="I502" s="234"/>
      <c r="J502" s="230"/>
      <c r="K502" s="230"/>
      <c r="L502" s="235"/>
      <c r="M502" s="236"/>
      <c r="N502" s="237"/>
      <c r="O502" s="237"/>
      <c r="P502" s="237"/>
      <c r="Q502" s="237"/>
      <c r="R502" s="237"/>
      <c r="S502" s="237"/>
      <c r="T502" s="23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9" t="s">
        <v>162</v>
      </c>
      <c r="AU502" s="239" t="s">
        <v>90</v>
      </c>
      <c r="AV502" s="13" t="s">
        <v>90</v>
      </c>
      <c r="AW502" s="13" t="s">
        <v>4</v>
      </c>
      <c r="AX502" s="13" t="s">
        <v>88</v>
      </c>
      <c r="AY502" s="239" t="s">
        <v>127</v>
      </c>
    </row>
    <row r="503" s="2" customFormat="1" ht="21.75" customHeight="1">
      <c r="A503" s="41"/>
      <c r="B503" s="42"/>
      <c r="C503" s="209" t="s">
        <v>830</v>
      </c>
      <c r="D503" s="209" t="s">
        <v>129</v>
      </c>
      <c r="E503" s="210" t="s">
        <v>831</v>
      </c>
      <c r="F503" s="211" t="s">
        <v>832</v>
      </c>
      <c r="G503" s="212" t="s">
        <v>193</v>
      </c>
      <c r="H503" s="213">
        <v>2945.8000000000002</v>
      </c>
      <c r="I503" s="214"/>
      <c r="J503" s="215">
        <f>ROUND(I503*H503,2)</f>
        <v>0</v>
      </c>
      <c r="K503" s="211" t="s">
        <v>133</v>
      </c>
      <c r="L503" s="47"/>
      <c r="M503" s="216" t="s">
        <v>79</v>
      </c>
      <c r="N503" s="217" t="s">
        <v>51</v>
      </c>
      <c r="O503" s="87"/>
      <c r="P503" s="218">
        <f>O503*H503</f>
        <v>0</v>
      </c>
      <c r="Q503" s="218">
        <v>9.0000000000000006E-05</v>
      </c>
      <c r="R503" s="218">
        <f>Q503*H503</f>
        <v>0.26512200000000002</v>
      </c>
      <c r="S503" s="218">
        <v>0</v>
      </c>
      <c r="T503" s="219">
        <f>S503*H503</f>
        <v>0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20" t="s">
        <v>237</v>
      </c>
      <c r="AT503" s="220" t="s">
        <v>129</v>
      </c>
      <c r="AU503" s="220" t="s">
        <v>90</v>
      </c>
      <c r="AY503" s="19" t="s">
        <v>127</v>
      </c>
      <c r="BE503" s="221">
        <f>IF(N503="základní",J503,0)</f>
        <v>0</v>
      </c>
      <c r="BF503" s="221">
        <f>IF(N503="snížená",J503,0)</f>
        <v>0</v>
      </c>
      <c r="BG503" s="221">
        <f>IF(N503="zákl. přenesená",J503,0)</f>
        <v>0</v>
      </c>
      <c r="BH503" s="221">
        <f>IF(N503="sníž. přenesená",J503,0)</f>
        <v>0</v>
      </c>
      <c r="BI503" s="221">
        <f>IF(N503="nulová",J503,0)</f>
        <v>0</v>
      </c>
      <c r="BJ503" s="19" t="s">
        <v>88</v>
      </c>
      <c r="BK503" s="221">
        <f>ROUND(I503*H503,2)</f>
        <v>0</v>
      </c>
      <c r="BL503" s="19" t="s">
        <v>237</v>
      </c>
      <c r="BM503" s="220" t="s">
        <v>833</v>
      </c>
    </row>
    <row r="504" s="2" customFormat="1">
      <c r="A504" s="41"/>
      <c r="B504" s="42"/>
      <c r="C504" s="43"/>
      <c r="D504" s="222" t="s">
        <v>136</v>
      </c>
      <c r="E504" s="43"/>
      <c r="F504" s="223" t="s">
        <v>834</v>
      </c>
      <c r="G504" s="43"/>
      <c r="H504" s="43"/>
      <c r="I504" s="224"/>
      <c r="J504" s="43"/>
      <c r="K504" s="43"/>
      <c r="L504" s="47"/>
      <c r="M504" s="225"/>
      <c r="N504" s="226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19" t="s">
        <v>136</v>
      </c>
      <c r="AU504" s="19" t="s">
        <v>90</v>
      </c>
    </row>
    <row r="505" s="2" customFormat="1">
      <c r="A505" s="41"/>
      <c r="B505" s="42"/>
      <c r="C505" s="43"/>
      <c r="D505" s="227" t="s">
        <v>138</v>
      </c>
      <c r="E505" s="43"/>
      <c r="F505" s="228" t="s">
        <v>835</v>
      </c>
      <c r="G505" s="43"/>
      <c r="H505" s="43"/>
      <c r="I505" s="224"/>
      <c r="J505" s="43"/>
      <c r="K505" s="43"/>
      <c r="L505" s="47"/>
      <c r="M505" s="225"/>
      <c r="N505" s="226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19" t="s">
        <v>138</v>
      </c>
      <c r="AU505" s="19" t="s">
        <v>90</v>
      </c>
    </row>
    <row r="506" s="13" customFormat="1">
      <c r="A506" s="13"/>
      <c r="B506" s="229"/>
      <c r="C506" s="230"/>
      <c r="D506" s="227" t="s">
        <v>162</v>
      </c>
      <c r="E506" s="231" t="s">
        <v>79</v>
      </c>
      <c r="F506" s="232" t="s">
        <v>836</v>
      </c>
      <c r="G506" s="230"/>
      <c r="H506" s="233">
        <v>2945.8000000000002</v>
      </c>
      <c r="I506" s="234"/>
      <c r="J506" s="230"/>
      <c r="K506" s="230"/>
      <c r="L506" s="235"/>
      <c r="M506" s="236"/>
      <c r="N506" s="237"/>
      <c r="O506" s="237"/>
      <c r="P506" s="237"/>
      <c r="Q506" s="237"/>
      <c r="R506" s="237"/>
      <c r="S506" s="237"/>
      <c r="T506" s="23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9" t="s">
        <v>162</v>
      </c>
      <c r="AU506" s="239" t="s">
        <v>90</v>
      </c>
      <c r="AV506" s="13" t="s">
        <v>90</v>
      </c>
      <c r="AW506" s="13" t="s">
        <v>42</v>
      </c>
      <c r="AX506" s="13" t="s">
        <v>88</v>
      </c>
      <c r="AY506" s="239" t="s">
        <v>127</v>
      </c>
    </row>
    <row r="507" s="2" customFormat="1" ht="21.75" customHeight="1">
      <c r="A507" s="41"/>
      <c r="B507" s="42"/>
      <c r="C507" s="209" t="s">
        <v>837</v>
      </c>
      <c r="D507" s="209" t="s">
        <v>129</v>
      </c>
      <c r="E507" s="210" t="s">
        <v>838</v>
      </c>
      <c r="F507" s="211" t="s">
        <v>839</v>
      </c>
      <c r="G507" s="212" t="s">
        <v>193</v>
      </c>
      <c r="H507" s="213">
        <v>26.399999999999999</v>
      </c>
      <c r="I507" s="214"/>
      <c r="J507" s="215">
        <f>ROUND(I507*H507,2)</f>
        <v>0</v>
      </c>
      <c r="K507" s="211" t="s">
        <v>133</v>
      </c>
      <c r="L507" s="47"/>
      <c r="M507" s="216" t="s">
        <v>79</v>
      </c>
      <c r="N507" s="217" t="s">
        <v>51</v>
      </c>
      <c r="O507" s="87"/>
      <c r="P507" s="218">
        <f>O507*H507</f>
        <v>0</v>
      </c>
      <c r="Q507" s="218">
        <v>0.00012</v>
      </c>
      <c r="R507" s="218">
        <f>Q507*H507</f>
        <v>0.0031679999999999998</v>
      </c>
      <c r="S507" s="218">
        <v>0</v>
      </c>
      <c r="T507" s="219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20" t="s">
        <v>237</v>
      </c>
      <c r="AT507" s="220" t="s">
        <v>129</v>
      </c>
      <c r="AU507" s="220" t="s">
        <v>90</v>
      </c>
      <c r="AY507" s="19" t="s">
        <v>127</v>
      </c>
      <c r="BE507" s="221">
        <f>IF(N507="základní",J507,0)</f>
        <v>0</v>
      </c>
      <c r="BF507" s="221">
        <f>IF(N507="snížená",J507,0)</f>
        <v>0</v>
      </c>
      <c r="BG507" s="221">
        <f>IF(N507="zákl. přenesená",J507,0)</f>
        <v>0</v>
      </c>
      <c r="BH507" s="221">
        <f>IF(N507="sníž. přenesená",J507,0)</f>
        <v>0</v>
      </c>
      <c r="BI507" s="221">
        <f>IF(N507="nulová",J507,0)</f>
        <v>0</v>
      </c>
      <c r="BJ507" s="19" t="s">
        <v>88</v>
      </c>
      <c r="BK507" s="221">
        <f>ROUND(I507*H507,2)</f>
        <v>0</v>
      </c>
      <c r="BL507" s="19" t="s">
        <v>237</v>
      </c>
      <c r="BM507" s="220" t="s">
        <v>840</v>
      </c>
    </row>
    <row r="508" s="2" customFormat="1">
      <c r="A508" s="41"/>
      <c r="B508" s="42"/>
      <c r="C508" s="43"/>
      <c r="D508" s="222" t="s">
        <v>136</v>
      </c>
      <c r="E508" s="43"/>
      <c r="F508" s="223" t="s">
        <v>841</v>
      </c>
      <c r="G508" s="43"/>
      <c r="H508" s="43"/>
      <c r="I508" s="224"/>
      <c r="J508" s="43"/>
      <c r="K508" s="43"/>
      <c r="L508" s="47"/>
      <c r="M508" s="225"/>
      <c r="N508" s="226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19" t="s">
        <v>136</v>
      </c>
      <c r="AU508" s="19" t="s">
        <v>90</v>
      </c>
    </row>
    <row r="509" s="2" customFormat="1">
      <c r="A509" s="41"/>
      <c r="B509" s="42"/>
      <c r="C509" s="43"/>
      <c r="D509" s="227" t="s">
        <v>138</v>
      </c>
      <c r="E509" s="43"/>
      <c r="F509" s="228" t="s">
        <v>842</v>
      </c>
      <c r="G509" s="43"/>
      <c r="H509" s="43"/>
      <c r="I509" s="224"/>
      <c r="J509" s="43"/>
      <c r="K509" s="43"/>
      <c r="L509" s="47"/>
      <c r="M509" s="225"/>
      <c r="N509" s="226"/>
      <c r="O509" s="87"/>
      <c r="P509" s="87"/>
      <c r="Q509" s="87"/>
      <c r="R509" s="87"/>
      <c r="S509" s="87"/>
      <c r="T509" s="88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19" t="s">
        <v>138</v>
      </c>
      <c r="AU509" s="19" t="s">
        <v>90</v>
      </c>
    </row>
    <row r="510" s="13" customFormat="1">
      <c r="A510" s="13"/>
      <c r="B510" s="229"/>
      <c r="C510" s="230"/>
      <c r="D510" s="227" t="s">
        <v>162</v>
      </c>
      <c r="E510" s="231" t="s">
        <v>79</v>
      </c>
      <c r="F510" s="232" t="s">
        <v>843</v>
      </c>
      <c r="G510" s="230"/>
      <c r="H510" s="233">
        <v>26.399999999999999</v>
      </c>
      <c r="I510" s="234"/>
      <c r="J510" s="230"/>
      <c r="K510" s="230"/>
      <c r="L510" s="235"/>
      <c r="M510" s="236"/>
      <c r="N510" s="237"/>
      <c r="O510" s="237"/>
      <c r="P510" s="237"/>
      <c r="Q510" s="237"/>
      <c r="R510" s="237"/>
      <c r="S510" s="237"/>
      <c r="T510" s="23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9" t="s">
        <v>162</v>
      </c>
      <c r="AU510" s="239" t="s">
        <v>90</v>
      </c>
      <c r="AV510" s="13" t="s">
        <v>90</v>
      </c>
      <c r="AW510" s="13" t="s">
        <v>42</v>
      </c>
      <c r="AX510" s="13" t="s">
        <v>88</v>
      </c>
      <c r="AY510" s="239" t="s">
        <v>127</v>
      </c>
    </row>
    <row r="511" s="2" customFormat="1" ht="16.5" customHeight="1">
      <c r="A511" s="41"/>
      <c r="B511" s="42"/>
      <c r="C511" s="209" t="s">
        <v>844</v>
      </c>
      <c r="D511" s="209" t="s">
        <v>129</v>
      </c>
      <c r="E511" s="210" t="s">
        <v>845</v>
      </c>
      <c r="F511" s="211" t="s">
        <v>846</v>
      </c>
      <c r="G511" s="212" t="s">
        <v>142</v>
      </c>
      <c r="H511" s="213">
        <v>296</v>
      </c>
      <c r="I511" s="214"/>
      <c r="J511" s="215">
        <f>ROUND(I511*H511,2)</f>
        <v>0</v>
      </c>
      <c r="K511" s="211" t="s">
        <v>79</v>
      </c>
      <c r="L511" s="47"/>
      <c r="M511" s="216" t="s">
        <v>79</v>
      </c>
      <c r="N511" s="217" t="s">
        <v>51</v>
      </c>
      <c r="O511" s="87"/>
      <c r="P511" s="218">
        <f>O511*H511</f>
        <v>0</v>
      </c>
      <c r="Q511" s="218">
        <v>0</v>
      </c>
      <c r="R511" s="218">
        <f>Q511*H511</f>
        <v>0</v>
      </c>
      <c r="S511" s="218">
        <v>0</v>
      </c>
      <c r="T511" s="219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20" t="s">
        <v>237</v>
      </c>
      <c r="AT511" s="220" t="s">
        <v>129</v>
      </c>
      <c r="AU511" s="220" t="s">
        <v>90</v>
      </c>
      <c r="AY511" s="19" t="s">
        <v>127</v>
      </c>
      <c r="BE511" s="221">
        <f>IF(N511="základní",J511,0)</f>
        <v>0</v>
      </c>
      <c r="BF511" s="221">
        <f>IF(N511="snížená",J511,0)</f>
        <v>0</v>
      </c>
      <c r="BG511" s="221">
        <f>IF(N511="zákl. přenesená",J511,0)</f>
        <v>0</v>
      </c>
      <c r="BH511" s="221">
        <f>IF(N511="sníž. přenesená",J511,0)</f>
        <v>0</v>
      </c>
      <c r="BI511" s="221">
        <f>IF(N511="nulová",J511,0)</f>
        <v>0</v>
      </c>
      <c r="BJ511" s="19" t="s">
        <v>88</v>
      </c>
      <c r="BK511" s="221">
        <f>ROUND(I511*H511,2)</f>
        <v>0</v>
      </c>
      <c r="BL511" s="19" t="s">
        <v>237</v>
      </c>
      <c r="BM511" s="220" t="s">
        <v>847</v>
      </c>
    </row>
    <row r="512" s="2" customFormat="1">
      <c r="A512" s="41"/>
      <c r="B512" s="42"/>
      <c r="C512" s="43"/>
      <c r="D512" s="227" t="s">
        <v>138</v>
      </c>
      <c r="E512" s="43"/>
      <c r="F512" s="228" t="s">
        <v>848</v>
      </c>
      <c r="G512" s="43"/>
      <c r="H512" s="43"/>
      <c r="I512" s="224"/>
      <c r="J512" s="43"/>
      <c r="K512" s="43"/>
      <c r="L512" s="47"/>
      <c r="M512" s="225"/>
      <c r="N512" s="226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19" t="s">
        <v>138</v>
      </c>
      <c r="AU512" s="19" t="s">
        <v>90</v>
      </c>
    </row>
    <row r="513" s="13" customFormat="1">
      <c r="A513" s="13"/>
      <c r="B513" s="229"/>
      <c r="C513" s="230"/>
      <c r="D513" s="227" t="s">
        <v>162</v>
      </c>
      <c r="E513" s="231" t="s">
        <v>79</v>
      </c>
      <c r="F513" s="232" t="s">
        <v>849</v>
      </c>
      <c r="G513" s="230"/>
      <c r="H513" s="233">
        <v>296</v>
      </c>
      <c r="I513" s="234"/>
      <c r="J513" s="230"/>
      <c r="K513" s="230"/>
      <c r="L513" s="235"/>
      <c r="M513" s="236"/>
      <c r="N513" s="237"/>
      <c r="O513" s="237"/>
      <c r="P513" s="237"/>
      <c r="Q513" s="237"/>
      <c r="R513" s="237"/>
      <c r="S513" s="237"/>
      <c r="T513" s="23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9" t="s">
        <v>162</v>
      </c>
      <c r="AU513" s="239" t="s">
        <v>90</v>
      </c>
      <c r="AV513" s="13" t="s">
        <v>90</v>
      </c>
      <c r="AW513" s="13" t="s">
        <v>42</v>
      </c>
      <c r="AX513" s="13" t="s">
        <v>88</v>
      </c>
      <c r="AY513" s="239" t="s">
        <v>127</v>
      </c>
    </row>
    <row r="514" s="2" customFormat="1" ht="16.5" customHeight="1">
      <c r="A514" s="41"/>
      <c r="B514" s="42"/>
      <c r="C514" s="251" t="s">
        <v>850</v>
      </c>
      <c r="D514" s="251" t="s">
        <v>230</v>
      </c>
      <c r="E514" s="252" t="s">
        <v>851</v>
      </c>
      <c r="F514" s="253" t="s">
        <v>852</v>
      </c>
      <c r="G514" s="254" t="s">
        <v>142</v>
      </c>
      <c r="H514" s="255">
        <v>20</v>
      </c>
      <c r="I514" s="256"/>
      <c r="J514" s="257">
        <f>ROUND(I514*H514,2)</f>
        <v>0</v>
      </c>
      <c r="K514" s="253" t="s">
        <v>79</v>
      </c>
      <c r="L514" s="258"/>
      <c r="M514" s="259" t="s">
        <v>79</v>
      </c>
      <c r="N514" s="260" t="s">
        <v>51</v>
      </c>
      <c r="O514" s="87"/>
      <c r="P514" s="218">
        <f>O514*H514</f>
        <v>0</v>
      </c>
      <c r="Q514" s="218">
        <v>0</v>
      </c>
      <c r="R514" s="218">
        <f>Q514*H514</f>
        <v>0</v>
      </c>
      <c r="S514" s="218">
        <v>0</v>
      </c>
      <c r="T514" s="219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20" t="s">
        <v>420</v>
      </c>
      <c r="AT514" s="220" t="s">
        <v>230</v>
      </c>
      <c r="AU514" s="220" t="s">
        <v>90</v>
      </c>
      <c r="AY514" s="19" t="s">
        <v>127</v>
      </c>
      <c r="BE514" s="221">
        <f>IF(N514="základní",J514,0)</f>
        <v>0</v>
      </c>
      <c r="BF514" s="221">
        <f>IF(N514="snížená",J514,0)</f>
        <v>0</v>
      </c>
      <c r="BG514" s="221">
        <f>IF(N514="zákl. přenesená",J514,0)</f>
        <v>0</v>
      </c>
      <c r="BH514" s="221">
        <f>IF(N514="sníž. přenesená",J514,0)</f>
        <v>0</v>
      </c>
      <c r="BI514" s="221">
        <f>IF(N514="nulová",J514,0)</f>
        <v>0</v>
      </c>
      <c r="BJ514" s="19" t="s">
        <v>88</v>
      </c>
      <c r="BK514" s="221">
        <f>ROUND(I514*H514,2)</f>
        <v>0</v>
      </c>
      <c r="BL514" s="19" t="s">
        <v>237</v>
      </c>
      <c r="BM514" s="220" t="s">
        <v>853</v>
      </c>
    </row>
    <row r="515" s="2" customFormat="1">
      <c r="A515" s="41"/>
      <c r="B515" s="42"/>
      <c r="C515" s="43"/>
      <c r="D515" s="227" t="s">
        <v>138</v>
      </c>
      <c r="E515" s="43"/>
      <c r="F515" s="228" t="s">
        <v>854</v>
      </c>
      <c r="G515" s="43"/>
      <c r="H515" s="43"/>
      <c r="I515" s="224"/>
      <c r="J515" s="43"/>
      <c r="K515" s="43"/>
      <c r="L515" s="47"/>
      <c r="M515" s="225"/>
      <c r="N515" s="226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19" t="s">
        <v>138</v>
      </c>
      <c r="AU515" s="19" t="s">
        <v>90</v>
      </c>
    </row>
    <row r="516" s="2" customFormat="1" ht="16.5" customHeight="1">
      <c r="A516" s="41"/>
      <c r="B516" s="42"/>
      <c r="C516" s="209" t="s">
        <v>855</v>
      </c>
      <c r="D516" s="209" t="s">
        <v>129</v>
      </c>
      <c r="E516" s="210" t="s">
        <v>856</v>
      </c>
      <c r="F516" s="211" t="s">
        <v>857</v>
      </c>
      <c r="G516" s="212" t="s">
        <v>132</v>
      </c>
      <c r="H516" s="213">
        <v>3457.5500000000002</v>
      </c>
      <c r="I516" s="214"/>
      <c r="J516" s="215">
        <f>ROUND(I516*H516,2)</f>
        <v>0</v>
      </c>
      <c r="K516" s="211" t="s">
        <v>133</v>
      </c>
      <c r="L516" s="47"/>
      <c r="M516" s="216" t="s">
        <v>79</v>
      </c>
      <c r="N516" s="217" t="s">
        <v>51</v>
      </c>
      <c r="O516" s="87"/>
      <c r="P516" s="218">
        <f>O516*H516</f>
        <v>0</v>
      </c>
      <c r="Q516" s="218">
        <v>0</v>
      </c>
      <c r="R516" s="218">
        <f>Q516*H516</f>
        <v>0</v>
      </c>
      <c r="S516" s="218">
        <v>0</v>
      </c>
      <c r="T516" s="219">
        <f>S516*H516</f>
        <v>0</v>
      </c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R516" s="220" t="s">
        <v>237</v>
      </c>
      <c r="AT516" s="220" t="s">
        <v>129</v>
      </c>
      <c r="AU516" s="220" t="s">
        <v>90</v>
      </c>
      <c r="AY516" s="19" t="s">
        <v>127</v>
      </c>
      <c r="BE516" s="221">
        <f>IF(N516="základní",J516,0)</f>
        <v>0</v>
      </c>
      <c r="BF516" s="221">
        <f>IF(N516="snížená",J516,0)</f>
        <v>0</v>
      </c>
      <c r="BG516" s="221">
        <f>IF(N516="zákl. přenesená",J516,0)</f>
        <v>0</v>
      </c>
      <c r="BH516" s="221">
        <f>IF(N516="sníž. přenesená",J516,0)</f>
        <v>0</v>
      </c>
      <c r="BI516" s="221">
        <f>IF(N516="nulová",J516,0)</f>
        <v>0</v>
      </c>
      <c r="BJ516" s="19" t="s">
        <v>88</v>
      </c>
      <c r="BK516" s="221">
        <f>ROUND(I516*H516,2)</f>
        <v>0</v>
      </c>
      <c r="BL516" s="19" t="s">
        <v>237</v>
      </c>
      <c r="BM516" s="220" t="s">
        <v>858</v>
      </c>
    </row>
    <row r="517" s="2" customFormat="1">
      <c r="A517" s="41"/>
      <c r="B517" s="42"/>
      <c r="C517" s="43"/>
      <c r="D517" s="222" t="s">
        <v>136</v>
      </c>
      <c r="E517" s="43"/>
      <c r="F517" s="223" t="s">
        <v>859</v>
      </c>
      <c r="G517" s="43"/>
      <c r="H517" s="43"/>
      <c r="I517" s="224"/>
      <c r="J517" s="43"/>
      <c r="K517" s="43"/>
      <c r="L517" s="47"/>
      <c r="M517" s="225"/>
      <c r="N517" s="226"/>
      <c r="O517" s="87"/>
      <c r="P517" s="87"/>
      <c r="Q517" s="87"/>
      <c r="R517" s="87"/>
      <c r="S517" s="87"/>
      <c r="T517" s="88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19" t="s">
        <v>136</v>
      </c>
      <c r="AU517" s="19" t="s">
        <v>90</v>
      </c>
    </row>
    <row r="518" s="2" customFormat="1">
      <c r="A518" s="41"/>
      <c r="B518" s="42"/>
      <c r="C518" s="43"/>
      <c r="D518" s="227" t="s">
        <v>138</v>
      </c>
      <c r="E518" s="43"/>
      <c r="F518" s="228" t="s">
        <v>860</v>
      </c>
      <c r="G518" s="43"/>
      <c r="H518" s="43"/>
      <c r="I518" s="224"/>
      <c r="J518" s="43"/>
      <c r="K518" s="43"/>
      <c r="L518" s="47"/>
      <c r="M518" s="225"/>
      <c r="N518" s="226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19" t="s">
        <v>138</v>
      </c>
      <c r="AU518" s="19" t="s">
        <v>90</v>
      </c>
    </row>
    <row r="519" s="13" customFormat="1">
      <c r="A519" s="13"/>
      <c r="B519" s="229"/>
      <c r="C519" s="230"/>
      <c r="D519" s="227" t="s">
        <v>162</v>
      </c>
      <c r="E519" s="231" t="s">
        <v>79</v>
      </c>
      <c r="F519" s="232" t="s">
        <v>861</v>
      </c>
      <c r="G519" s="230"/>
      <c r="H519" s="233">
        <v>2749.8000000000002</v>
      </c>
      <c r="I519" s="234"/>
      <c r="J519" s="230"/>
      <c r="K519" s="230"/>
      <c r="L519" s="235"/>
      <c r="M519" s="236"/>
      <c r="N519" s="237"/>
      <c r="O519" s="237"/>
      <c r="P519" s="237"/>
      <c r="Q519" s="237"/>
      <c r="R519" s="237"/>
      <c r="S519" s="237"/>
      <c r="T519" s="23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9" t="s">
        <v>162</v>
      </c>
      <c r="AU519" s="239" t="s">
        <v>90</v>
      </c>
      <c r="AV519" s="13" t="s">
        <v>90</v>
      </c>
      <c r="AW519" s="13" t="s">
        <v>42</v>
      </c>
      <c r="AX519" s="13" t="s">
        <v>81</v>
      </c>
      <c r="AY519" s="239" t="s">
        <v>127</v>
      </c>
    </row>
    <row r="520" s="13" customFormat="1">
      <c r="A520" s="13"/>
      <c r="B520" s="229"/>
      <c r="C520" s="230"/>
      <c r="D520" s="227" t="s">
        <v>162</v>
      </c>
      <c r="E520" s="231" t="s">
        <v>79</v>
      </c>
      <c r="F520" s="232" t="s">
        <v>862</v>
      </c>
      <c r="G520" s="230"/>
      <c r="H520" s="233">
        <v>445.5</v>
      </c>
      <c r="I520" s="234"/>
      <c r="J520" s="230"/>
      <c r="K520" s="230"/>
      <c r="L520" s="235"/>
      <c r="M520" s="236"/>
      <c r="N520" s="237"/>
      <c r="O520" s="237"/>
      <c r="P520" s="237"/>
      <c r="Q520" s="237"/>
      <c r="R520" s="237"/>
      <c r="S520" s="237"/>
      <c r="T520" s="23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9" t="s">
        <v>162</v>
      </c>
      <c r="AU520" s="239" t="s">
        <v>90</v>
      </c>
      <c r="AV520" s="13" t="s">
        <v>90</v>
      </c>
      <c r="AW520" s="13" t="s">
        <v>42</v>
      </c>
      <c r="AX520" s="13" t="s">
        <v>81</v>
      </c>
      <c r="AY520" s="239" t="s">
        <v>127</v>
      </c>
    </row>
    <row r="521" s="13" customFormat="1">
      <c r="A521" s="13"/>
      <c r="B521" s="229"/>
      <c r="C521" s="230"/>
      <c r="D521" s="227" t="s">
        <v>162</v>
      </c>
      <c r="E521" s="231" t="s">
        <v>79</v>
      </c>
      <c r="F521" s="232" t="s">
        <v>863</v>
      </c>
      <c r="G521" s="230"/>
      <c r="H521" s="233">
        <v>8</v>
      </c>
      <c r="I521" s="234"/>
      <c r="J521" s="230"/>
      <c r="K521" s="230"/>
      <c r="L521" s="235"/>
      <c r="M521" s="236"/>
      <c r="N521" s="237"/>
      <c r="O521" s="237"/>
      <c r="P521" s="237"/>
      <c r="Q521" s="237"/>
      <c r="R521" s="237"/>
      <c r="S521" s="237"/>
      <c r="T521" s="23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9" t="s">
        <v>162</v>
      </c>
      <c r="AU521" s="239" t="s">
        <v>90</v>
      </c>
      <c r="AV521" s="13" t="s">
        <v>90</v>
      </c>
      <c r="AW521" s="13" t="s">
        <v>42</v>
      </c>
      <c r="AX521" s="13" t="s">
        <v>81</v>
      </c>
      <c r="AY521" s="239" t="s">
        <v>127</v>
      </c>
    </row>
    <row r="522" s="13" customFormat="1">
      <c r="A522" s="13"/>
      <c r="B522" s="229"/>
      <c r="C522" s="230"/>
      <c r="D522" s="227" t="s">
        <v>162</v>
      </c>
      <c r="E522" s="231" t="s">
        <v>79</v>
      </c>
      <c r="F522" s="232" t="s">
        <v>864</v>
      </c>
      <c r="G522" s="230"/>
      <c r="H522" s="233">
        <v>128.25</v>
      </c>
      <c r="I522" s="234"/>
      <c r="J522" s="230"/>
      <c r="K522" s="230"/>
      <c r="L522" s="235"/>
      <c r="M522" s="236"/>
      <c r="N522" s="237"/>
      <c r="O522" s="237"/>
      <c r="P522" s="237"/>
      <c r="Q522" s="237"/>
      <c r="R522" s="237"/>
      <c r="S522" s="237"/>
      <c r="T522" s="23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9" t="s">
        <v>162</v>
      </c>
      <c r="AU522" s="239" t="s">
        <v>90</v>
      </c>
      <c r="AV522" s="13" t="s">
        <v>90</v>
      </c>
      <c r="AW522" s="13" t="s">
        <v>42</v>
      </c>
      <c r="AX522" s="13" t="s">
        <v>81</v>
      </c>
      <c r="AY522" s="239" t="s">
        <v>127</v>
      </c>
    </row>
    <row r="523" s="13" customFormat="1">
      <c r="A523" s="13"/>
      <c r="B523" s="229"/>
      <c r="C523" s="230"/>
      <c r="D523" s="227" t="s">
        <v>162</v>
      </c>
      <c r="E523" s="231" t="s">
        <v>79</v>
      </c>
      <c r="F523" s="232" t="s">
        <v>865</v>
      </c>
      <c r="G523" s="230"/>
      <c r="H523" s="233">
        <v>126</v>
      </c>
      <c r="I523" s="234"/>
      <c r="J523" s="230"/>
      <c r="K523" s="230"/>
      <c r="L523" s="235"/>
      <c r="M523" s="236"/>
      <c r="N523" s="237"/>
      <c r="O523" s="237"/>
      <c r="P523" s="237"/>
      <c r="Q523" s="237"/>
      <c r="R523" s="237"/>
      <c r="S523" s="237"/>
      <c r="T523" s="23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9" t="s">
        <v>162</v>
      </c>
      <c r="AU523" s="239" t="s">
        <v>90</v>
      </c>
      <c r="AV523" s="13" t="s">
        <v>90</v>
      </c>
      <c r="AW523" s="13" t="s">
        <v>42</v>
      </c>
      <c r="AX523" s="13" t="s">
        <v>81</v>
      </c>
      <c r="AY523" s="239" t="s">
        <v>127</v>
      </c>
    </row>
    <row r="524" s="14" customFormat="1">
      <c r="A524" s="14"/>
      <c r="B524" s="240"/>
      <c r="C524" s="241"/>
      <c r="D524" s="227" t="s">
        <v>162</v>
      </c>
      <c r="E524" s="242" t="s">
        <v>79</v>
      </c>
      <c r="F524" s="243" t="s">
        <v>216</v>
      </c>
      <c r="G524" s="241"/>
      <c r="H524" s="244">
        <v>3457.5500000000002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0" t="s">
        <v>162</v>
      </c>
      <c r="AU524" s="250" t="s">
        <v>90</v>
      </c>
      <c r="AV524" s="14" t="s">
        <v>134</v>
      </c>
      <c r="AW524" s="14" t="s">
        <v>42</v>
      </c>
      <c r="AX524" s="14" t="s">
        <v>88</v>
      </c>
      <c r="AY524" s="250" t="s">
        <v>127</v>
      </c>
    </row>
    <row r="525" s="2" customFormat="1" ht="16.5" customHeight="1">
      <c r="A525" s="41"/>
      <c r="B525" s="42"/>
      <c r="C525" s="209" t="s">
        <v>866</v>
      </c>
      <c r="D525" s="209" t="s">
        <v>129</v>
      </c>
      <c r="E525" s="210" t="s">
        <v>867</v>
      </c>
      <c r="F525" s="211" t="s">
        <v>868</v>
      </c>
      <c r="G525" s="212" t="s">
        <v>132</v>
      </c>
      <c r="H525" s="213">
        <v>445.5</v>
      </c>
      <c r="I525" s="214"/>
      <c r="J525" s="215">
        <f>ROUND(I525*H525,2)</f>
        <v>0</v>
      </c>
      <c r="K525" s="211" t="s">
        <v>79</v>
      </c>
      <c r="L525" s="47"/>
      <c r="M525" s="216" t="s">
        <v>79</v>
      </c>
      <c r="N525" s="217" t="s">
        <v>51</v>
      </c>
      <c r="O525" s="87"/>
      <c r="P525" s="218">
        <f>O525*H525</f>
        <v>0</v>
      </c>
      <c r="Q525" s="218">
        <v>0</v>
      </c>
      <c r="R525" s="218">
        <f>Q525*H525</f>
        <v>0</v>
      </c>
      <c r="S525" s="218">
        <v>0</v>
      </c>
      <c r="T525" s="219">
        <f>S525*H525</f>
        <v>0</v>
      </c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R525" s="220" t="s">
        <v>237</v>
      </c>
      <c r="AT525" s="220" t="s">
        <v>129</v>
      </c>
      <c r="AU525" s="220" t="s">
        <v>90</v>
      </c>
      <c r="AY525" s="19" t="s">
        <v>127</v>
      </c>
      <c r="BE525" s="221">
        <f>IF(N525="základní",J525,0)</f>
        <v>0</v>
      </c>
      <c r="BF525" s="221">
        <f>IF(N525="snížená",J525,0)</f>
        <v>0</v>
      </c>
      <c r="BG525" s="221">
        <f>IF(N525="zákl. přenesená",J525,0)</f>
        <v>0</v>
      </c>
      <c r="BH525" s="221">
        <f>IF(N525="sníž. přenesená",J525,0)</f>
        <v>0</v>
      </c>
      <c r="BI525" s="221">
        <f>IF(N525="nulová",J525,0)</f>
        <v>0</v>
      </c>
      <c r="BJ525" s="19" t="s">
        <v>88</v>
      </c>
      <c r="BK525" s="221">
        <f>ROUND(I525*H525,2)</f>
        <v>0</v>
      </c>
      <c r="BL525" s="19" t="s">
        <v>237</v>
      </c>
      <c r="BM525" s="220" t="s">
        <v>869</v>
      </c>
    </row>
    <row r="526" s="2" customFormat="1">
      <c r="A526" s="41"/>
      <c r="B526" s="42"/>
      <c r="C526" s="43"/>
      <c r="D526" s="227" t="s">
        <v>138</v>
      </c>
      <c r="E526" s="43"/>
      <c r="F526" s="228" t="s">
        <v>655</v>
      </c>
      <c r="G526" s="43"/>
      <c r="H526" s="43"/>
      <c r="I526" s="224"/>
      <c r="J526" s="43"/>
      <c r="K526" s="43"/>
      <c r="L526" s="47"/>
      <c r="M526" s="225"/>
      <c r="N526" s="226"/>
      <c r="O526" s="87"/>
      <c r="P526" s="87"/>
      <c r="Q526" s="87"/>
      <c r="R526" s="87"/>
      <c r="S526" s="87"/>
      <c r="T526" s="88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T526" s="19" t="s">
        <v>138</v>
      </c>
      <c r="AU526" s="19" t="s">
        <v>90</v>
      </c>
    </row>
    <row r="527" s="2" customFormat="1" ht="24.15" customHeight="1">
      <c r="A527" s="41"/>
      <c r="B527" s="42"/>
      <c r="C527" s="209" t="s">
        <v>870</v>
      </c>
      <c r="D527" s="209" t="s">
        <v>129</v>
      </c>
      <c r="E527" s="210" t="s">
        <v>871</v>
      </c>
      <c r="F527" s="211" t="s">
        <v>872</v>
      </c>
      <c r="G527" s="212" t="s">
        <v>132</v>
      </c>
      <c r="H527" s="213">
        <v>3457.5500000000002</v>
      </c>
      <c r="I527" s="214"/>
      <c r="J527" s="215">
        <f>ROUND(I527*H527,2)</f>
        <v>0</v>
      </c>
      <c r="K527" s="211" t="s">
        <v>133</v>
      </c>
      <c r="L527" s="47"/>
      <c r="M527" s="216" t="s">
        <v>79</v>
      </c>
      <c r="N527" s="217" t="s">
        <v>51</v>
      </c>
      <c r="O527" s="87"/>
      <c r="P527" s="218">
        <f>O527*H527</f>
        <v>0</v>
      </c>
      <c r="Q527" s="218">
        <v>2.0000000000000002E-05</v>
      </c>
      <c r="R527" s="218">
        <f>Q527*H527</f>
        <v>0.069151000000000004</v>
      </c>
      <c r="S527" s="218">
        <v>0</v>
      </c>
      <c r="T527" s="219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20" t="s">
        <v>237</v>
      </c>
      <c r="AT527" s="220" t="s">
        <v>129</v>
      </c>
      <c r="AU527" s="220" t="s">
        <v>90</v>
      </c>
      <c r="AY527" s="19" t="s">
        <v>127</v>
      </c>
      <c r="BE527" s="221">
        <f>IF(N527="základní",J527,0)</f>
        <v>0</v>
      </c>
      <c r="BF527" s="221">
        <f>IF(N527="snížená",J527,0)</f>
        <v>0</v>
      </c>
      <c r="BG527" s="221">
        <f>IF(N527="zákl. přenesená",J527,0)</f>
        <v>0</v>
      </c>
      <c r="BH527" s="221">
        <f>IF(N527="sníž. přenesená",J527,0)</f>
        <v>0</v>
      </c>
      <c r="BI527" s="221">
        <f>IF(N527="nulová",J527,0)</f>
        <v>0</v>
      </c>
      <c r="BJ527" s="19" t="s">
        <v>88</v>
      </c>
      <c r="BK527" s="221">
        <f>ROUND(I527*H527,2)</f>
        <v>0</v>
      </c>
      <c r="BL527" s="19" t="s">
        <v>237</v>
      </c>
      <c r="BM527" s="220" t="s">
        <v>873</v>
      </c>
    </row>
    <row r="528" s="2" customFormat="1">
      <c r="A528" s="41"/>
      <c r="B528" s="42"/>
      <c r="C528" s="43"/>
      <c r="D528" s="222" t="s">
        <v>136</v>
      </c>
      <c r="E528" s="43"/>
      <c r="F528" s="223" t="s">
        <v>874</v>
      </c>
      <c r="G528" s="43"/>
      <c r="H528" s="43"/>
      <c r="I528" s="224"/>
      <c r="J528" s="43"/>
      <c r="K528" s="43"/>
      <c r="L528" s="47"/>
      <c r="M528" s="225"/>
      <c r="N528" s="226"/>
      <c r="O528" s="87"/>
      <c r="P528" s="87"/>
      <c r="Q528" s="87"/>
      <c r="R528" s="87"/>
      <c r="S528" s="87"/>
      <c r="T528" s="88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T528" s="19" t="s">
        <v>136</v>
      </c>
      <c r="AU528" s="19" t="s">
        <v>90</v>
      </c>
    </row>
    <row r="529" s="2" customFormat="1">
      <c r="A529" s="41"/>
      <c r="B529" s="42"/>
      <c r="C529" s="43"/>
      <c r="D529" s="227" t="s">
        <v>138</v>
      </c>
      <c r="E529" s="43"/>
      <c r="F529" s="228" t="s">
        <v>875</v>
      </c>
      <c r="G529" s="43"/>
      <c r="H529" s="43"/>
      <c r="I529" s="224"/>
      <c r="J529" s="43"/>
      <c r="K529" s="43"/>
      <c r="L529" s="47"/>
      <c r="M529" s="225"/>
      <c r="N529" s="226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19" t="s">
        <v>138</v>
      </c>
      <c r="AU529" s="19" t="s">
        <v>90</v>
      </c>
    </row>
    <row r="530" s="2" customFormat="1" ht="24.15" customHeight="1">
      <c r="A530" s="41"/>
      <c r="B530" s="42"/>
      <c r="C530" s="209" t="s">
        <v>876</v>
      </c>
      <c r="D530" s="209" t="s">
        <v>129</v>
      </c>
      <c r="E530" s="210" t="s">
        <v>877</v>
      </c>
      <c r="F530" s="211" t="s">
        <v>878</v>
      </c>
      <c r="G530" s="212" t="s">
        <v>132</v>
      </c>
      <c r="H530" s="213">
        <v>445.5</v>
      </c>
      <c r="I530" s="214"/>
      <c r="J530" s="215">
        <f>ROUND(I530*H530,2)</f>
        <v>0</v>
      </c>
      <c r="K530" s="211" t="s">
        <v>79</v>
      </c>
      <c r="L530" s="47"/>
      <c r="M530" s="216" t="s">
        <v>79</v>
      </c>
      <c r="N530" s="217" t="s">
        <v>51</v>
      </c>
      <c r="O530" s="87"/>
      <c r="P530" s="218">
        <f>O530*H530</f>
        <v>0</v>
      </c>
      <c r="Q530" s="218">
        <v>2.0000000000000002E-05</v>
      </c>
      <c r="R530" s="218">
        <f>Q530*H530</f>
        <v>0.0089100000000000013</v>
      </c>
      <c r="S530" s="218">
        <v>0</v>
      </c>
      <c r="T530" s="219">
        <f>S530*H530</f>
        <v>0</v>
      </c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R530" s="220" t="s">
        <v>237</v>
      </c>
      <c r="AT530" s="220" t="s">
        <v>129</v>
      </c>
      <c r="AU530" s="220" t="s">
        <v>90</v>
      </c>
      <c r="AY530" s="19" t="s">
        <v>127</v>
      </c>
      <c r="BE530" s="221">
        <f>IF(N530="základní",J530,0)</f>
        <v>0</v>
      </c>
      <c r="BF530" s="221">
        <f>IF(N530="snížená",J530,0)</f>
        <v>0</v>
      </c>
      <c r="BG530" s="221">
        <f>IF(N530="zákl. přenesená",J530,0)</f>
        <v>0</v>
      </c>
      <c r="BH530" s="221">
        <f>IF(N530="sníž. přenesená",J530,0)</f>
        <v>0</v>
      </c>
      <c r="BI530" s="221">
        <f>IF(N530="nulová",J530,0)</f>
        <v>0</v>
      </c>
      <c r="BJ530" s="19" t="s">
        <v>88</v>
      </c>
      <c r="BK530" s="221">
        <f>ROUND(I530*H530,2)</f>
        <v>0</v>
      </c>
      <c r="BL530" s="19" t="s">
        <v>237</v>
      </c>
      <c r="BM530" s="220" t="s">
        <v>879</v>
      </c>
    </row>
    <row r="531" s="2" customFormat="1">
      <c r="A531" s="41"/>
      <c r="B531" s="42"/>
      <c r="C531" s="43"/>
      <c r="D531" s="227" t="s">
        <v>138</v>
      </c>
      <c r="E531" s="43"/>
      <c r="F531" s="228" t="s">
        <v>655</v>
      </c>
      <c r="G531" s="43"/>
      <c r="H531" s="43"/>
      <c r="I531" s="224"/>
      <c r="J531" s="43"/>
      <c r="K531" s="43"/>
      <c r="L531" s="47"/>
      <c r="M531" s="225"/>
      <c r="N531" s="226"/>
      <c r="O531" s="87"/>
      <c r="P531" s="87"/>
      <c r="Q531" s="87"/>
      <c r="R531" s="87"/>
      <c r="S531" s="87"/>
      <c r="T531" s="88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T531" s="19" t="s">
        <v>138</v>
      </c>
      <c r="AU531" s="19" t="s">
        <v>90</v>
      </c>
    </row>
    <row r="532" s="2" customFormat="1" ht="16.5" customHeight="1">
      <c r="A532" s="41"/>
      <c r="B532" s="42"/>
      <c r="C532" s="209" t="s">
        <v>880</v>
      </c>
      <c r="D532" s="209" t="s">
        <v>129</v>
      </c>
      <c r="E532" s="210" t="s">
        <v>881</v>
      </c>
      <c r="F532" s="211" t="s">
        <v>882</v>
      </c>
      <c r="G532" s="212" t="s">
        <v>132</v>
      </c>
      <c r="H532" s="213">
        <v>3012.0500000000002</v>
      </c>
      <c r="I532" s="214"/>
      <c r="J532" s="215">
        <f>ROUND(I532*H532,2)</f>
        <v>0</v>
      </c>
      <c r="K532" s="211" t="s">
        <v>133</v>
      </c>
      <c r="L532" s="47"/>
      <c r="M532" s="216" t="s">
        <v>79</v>
      </c>
      <c r="N532" s="217" t="s">
        <v>51</v>
      </c>
      <c r="O532" s="87"/>
      <c r="P532" s="218">
        <f>O532*H532</f>
        <v>0</v>
      </c>
      <c r="Q532" s="218">
        <v>3.0000000000000001E-05</v>
      </c>
      <c r="R532" s="218">
        <f>Q532*H532</f>
        <v>0.090361500000000011</v>
      </c>
      <c r="S532" s="218">
        <v>0</v>
      </c>
      <c r="T532" s="219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20" t="s">
        <v>237</v>
      </c>
      <c r="AT532" s="220" t="s">
        <v>129</v>
      </c>
      <c r="AU532" s="220" t="s">
        <v>90</v>
      </c>
      <c r="AY532" s="19" t="s">
        <v>127</v>
      </c>
      <c r="BE532" s="221">
        <f>IF(N532="základní",J532,0)</f>
        <v>0</v>
      </c>
      <c r="BF532" s="221">
        <f>IF(N532="snížená",J532,0)</f>
        <v>0</v>
      </c>
      <c r="BG532" s="221">
        <f>IF(N532="zákl. přenesená",J532,0)</f>
        <v>0</v>
      </c>
      <c r="BH532" s="221">
        <f>IF(N532="sníž. přenesená",J532,0)</f>
        <v>0</v>
      </c>
      <c r="BI532" s="221">
        <f>IF(N532="nulová",J532,0)</f>
        <v>0</v>
      </c>
      <c r="BJ532" s="19" t="s">
        <v>88</v>
      </c>
      <c r="BK532" s="221">
        <f>ROUND(I532*H532,2)</f>
        <v>0</v>
      </c>
      <c r="BL532" s="19" t="s">
        <v>237</v>
      </c>
      <c r="BM532" s="220" t="s">
        <v>883</v>
      </c>
    </row>
    <row r="533" s="2" customFormat="1">
      <c r="A533" s="41"/>
      <c r="B533" s="42"/>
      <c r="C533" s="43"/>
      <c r="D533" s="222" t="s">
        <v>136</v>
      </c>
      <c r="E533" s="43"/>
      <c r="F533" s="223" t="s">
        <v>884</v>
      </c>
      <c r="G533" s="43"/>
      <c r="H533" s="43"/>
      <c r="I533" s="224"/>
      <c r="J533" s="43"/>
      <c r="K533" s="43"/>
      <c r="L533" s="47"/>
      <c r="M533" s="225"/>
      <c r="N533" s="226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19" t="s">
        <v>136</v>
      </c>
      <c r="AU533" s="19" t="s">
        <v>90</v>
      </c>
    </row>
    <row r="534" s="2" customFormat="1">
      <c r="A534" s="41"/>
      <c r="B534" s="42"/>
      <c r="C534" s="43"/>
      <c r="D534" s="227" t="s">
        <v>138</v>
      </c>
      <c r="E534" s="43"/>
      <c r="F534" s="228" t="s">
        <v>885</v>
      </c>
      <c r="G534" s="43"/>
      <c r="H534" s="43"/>
      <c r="I534" s="224"/>
      <c r="J534" s="43"/>
      <c r="K534" s="43"/>
      <c r="L534" s="47"/>
      <c r="M534" s="225"/>
      <c r="N534" s="226"/>
      <c r="O534" s="87"/>
      <c r="P534" s="87"/>
      <c r="Q534" s="87"/>
      <c r="R534" s="87"/>
      <c r="S534" s="87"/>
      <c r="T534" s="88"/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T534" s="19" t="s">
        <v>138</v>
      </c>
      <c r="AU534" s="19" t="s">
        <v>90</v>
      </c>
    </row>
    <row r="535" s="13" customFormat="1">
      <c r="A535" s="13"/>
      <c r="B535" s="229"/>
      <c r="C535" s="230"/>
      <c r="D535" s="227" t="s">
        <v>162</v>
      </c>
      <c r="E535" s="231" t="s">
        <v>79</v>
      </c>
      <c r="F535" s="232" t="s">
        <v>886</v>
      </c>
      <c r="G535" s="230"/>
      <c r="H535" s="233">
        <v>3012.0500000000002</v>
      </c>
      <c r="I535" s="234"/>
      <c r="J535" s="230"/>
      <c r="K535" s="230"/>
      <c r="L535" s="235"/>
      <c r="M535" s="236"/>
      <c r="N535" s="237"/>
      <c r="O535" s="237"/>
      <c r="P535" s="237"/>
      <c r="Q535" s="237"/>
      <c r="R535" s="237"/>
      <c r="S535" s="237"/>
      <c r="T535" s="23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9" t="s">
        <v>162</v>
      </c>
      <c r="AU535" s="239" t="s">
        <v>90</v>
      </c>
      <c r="AV535" s="13" t="s">
        <v>90</v>
      </c>
      <c r="AW535" s="13" t="s">
        <v>42</v>
      </c>
      <c r="AX535" s="13" t="s">
        <v>88</v>
      </c>
      <c r="AY535" s="239" t="s">
        <v>127</v>
      </c>
    </row>
    <row r="536" s="2" customFormat="1" ht="16.5" customHeight="1">
      <c r="A536" s="41"/>
      <c r="B536" s="42"/>
      <c r="C536" s="209" t="s">
        <v>887</v>
      </c>
      <c r="D536" s="209" t="s">
        <v>129</v>
      </c>
      <c r="E536" s="210" t="s">
        <v>888</v>
      </c>
      <c r="F536" s="211" t="s">
        <v>889</v>
      </c>
      <c r="G536" s="212" t="s">
        <v>132</v>
      </c>
      <c r="H536" s="213">
        <v>445.5</v>
      </c>
      <c r="I536" s="214"/>
      <c r="J536" s="215">
        <f>ROUND(I536*H536,2)</f>
        <v>0</v>
      </c>
      <c r="K536" s="211" t="s">
        <v>133</v>
      </c>
      <c r="L536" s="47"/>
      <c r="M536" s="216" t="s">
        <v>79</v>
      </c>
      <c r="N536" s="217" t="s">
        <v>51</v>
      </c>
      <c r="O536" s="87"/>
      <c r="P536" s="218">
        <f>O536*H536</f>
        <v>0</v>
      </c>
      <c r="Q536" s="218">
        <v>3.0000000000000001E-05</v>
      </c>
      <c r="R536" s="218">
        <f>Q536*H536</f>
        <v>0.013365</v>
      </c>
      <c r="S536" s="218">
        <v>0</v>
      </c>
      <c r="T536" s="219">
        <f>S536*H536</f>
        <v>0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220" t="s">
        <v>237</v>
      </c>
      <c r="AT536" s="220" t="s">
        <v>129</v>
      </c>
      <c r="AU536" s="220" t="s">
        <v>90</v>
      </c>
      <c r="AY536" s="19" t="s">
        <v>127</v>
      </c>
      <c r="BE536" s="221">
        <f>IF(N536="základní",J536,0)</f>
        <v>0</v>
      </c>
      <c r="BF536" s="221">
        <f>IF(N536="snížená",J536,0)</f>
        <v>0</v>
      </c>
      <c r="BG536" s="221">
        <f>IF(N536="zákl. přenesená",J536,0)</f>
        <v>0</v>
      </c>
      <c r="BH536" s="221">
        <f>IF(N536="sníž. přenesená",J536,0)</f>
        <v>0</v>
      </c>
      <c r="BI536" s="221">
        <f>IF(N536="nulová",J536,0)</f>
        <v>0</v>
      </c>
      <c r="BJ536" s="19" t="s">
        <v>88</v>
      </c>
      <c r="BK536" s="221">
        <f>ROUND(I536*H536,2)</f>
        <v>0</v>
      </c>
      <c r="BL536" s="19" t="s">
        <v>237</v>
      </c>
      <c r="BM536" s="220" t="s">
        <v>890</v>
      </c>
    </row>
    <row r="537" s="2" customFormat="1">
      <c r="A537" s="41"/>
      <c r="B537" s="42"/>
      <c r="C537" s="43"/>
      <c r="D537" s="222" t="s">
        <v>136</v>
      </c>
      <c r="E537" s="43"/>
      <c r="F537" s="223" t="s">
        <v>891</v>
      </c>
      <c r="G537" s="43"/>
      <c r="H537" s="43"/>
      <c r="I537" s="224"/>
      <c r="J537" s="43"/>
      <c r="K537" s="43"/>
      <c r="L537" s="47"/>
      <c r="M537" s="225"/>
      <c r="N537" s="226"/>
      <c r="O537" s="87"/>
      <c r="P537" s="87"/>
      <c r="Q537" s="87"/>
      <c r="R537" s="87"/>
      <c r="S537" s="87"/>
      <c r="T537" s="88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T537" s="19" t="s">
        <v>136</v>
      </c>
      <c r="AU537" s="19" t="s">
        <v>90</v>
      </c>
    </row>
    <row r="538" s="2" customFormat="1">
      <c r="A538" s="41"/>
      <c r="B538" s="42"/>
      <c r="C538" s="43"/>
      <c r="D538" s="227" t="s">
        <v>138</v>
      </c>
      <c r="E538" s="43"/>
      <c r="F538" s="228" t="s">
        <v>885</v>
      </c>
      <c r="G538" s="43"/>
      <c r="H538" s="43"/>
      <c r="I538" s="224"/>
      <c r="J538" s="43"/>
      <c r="K538" s="43"/>
      <c r="L538" s="47"/>
      <c r="M538" s="225"/>
      <c r="N538" s="226"/>
      <c r="O538" s="87"/>
      <c r="P538" s="87"/>
      <c r="Q538" s="87"/>
      <c r="R538" s="87"/>
      <c r="S538" s="87"/>
      <c r="T538" s="88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T538" s="19" t="s">
        <v>138</v>
      </c>
      <c r="AU538" s="19" t="s">
        <v>90</v>
      </c>
    </row>
    <row r="539" s="2" customFormat="1" ht="24.15" customHeight="1">
      <c r="A539" s="41"/>
      <c r="B539" s="42"/>
      <c r="C539" s="209" t="s">
        <v>892</v>
      </c>
      <c r="D539" s="209" t="s">
        <v>129</v>
      </c>
      <c r="E539" s="210" t="s">
        <v>893</v>
      </c>
      <c r="F539" s="211" t="s">
        <v>894</v>
      </c>
      <c r="G539" s="212" t="s">
        <v>193</v>
      </c>
      <c r="H539" s="213">
        <v>84</v>
      </c>
      <c r="I539" s="214"/>
      <c r="J539" s="215">
        <f>ROUND(I539*H539,2)</f>
        <v>0</v>
      </c>
      <c r="K539" s="211" t="s">
        <v>133</v>
      </c>
      <c r="L539" s="47"/>
      <c r="M539" s="216" t="s">
        <v>79</v>
      </c>
      <c r="N539" s="217" t="s">
        <v>51</v>
      </c>
      <c r="O539" s="87"/>
      <c r="P539" s="218">
        <f>O539*H539</f>
        <v>0</v>
      </c>
      <c r="Q539" s="218">
        <v>0</v>
      </c>
      <c r="R539" s="218">
        <f>Q539*H539</f>
        <v>0</v>
      </c>
      <c r="S539" s="218">
        <v>0.20000000000000001</v>
      </c>
      <c r="T539" s="219">
        <f>S539*H539</f>
        <v>16.800000000000001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20" t="s">
        <v>237</v>
      </c>
      <c r="AT539" s="220" t="s">
        <v>129</v>
      </c>
      <c r="AU539" s="220" t="s">
        <v>90</v>
      </c>
      <c r="AY539" s="19" t="s">
        <v>127</v>
      </c>
      <c r="BE539" s="221">
        <f>IF(N539="základní",J539,0)</f>
        <v>0</v>
      </c>
      <c r="BF539" s="221">
        <f>IF(N539="snížená",J539,0)</f>
        <v>0</v>
      </c>
      <c r="BG539" s="221">
        <f>IF(N539="zákl. přenesená",J539,0)</f>
        <v>0</v>
      </c>
      <c r="BH539" s="221">
        <f>IF(N539="sníž. přenesená",J539,0)</f>
        <v>0</v>
      </c>
      <c r="BI539" s="221">
        <f>IF(N539="nulová",J539,0)</f>
        <v>0</v>
      </c>
      <c r="BJ539" s="19" t="s">
        <v>88</v>
      </c>
      <c r="BK539" s="221">
        <f>ROUND(I539*H539,2)</f>
        <v>0</v>
      </c>
      <c r="BL539" s="19" t="s">
        <v>237</v>
      </c>
      <c r="BM539" s="220" t="s">
        <v>895</v>
      </c>
    </row>
    <row r="540" s="2" customFormat="1">
      <c r="A540" s="41"/>
      <c r="B540" s="42"/>
      <c r="C540" s="43"/>
      <c r="D540" s="222" t="s">
        <v>136</v>
      </c>
      <c r="E540" s="43"/>
      <c r="F540" s="223" t="s">
        <v>896</v>
      </c>
      <c r="G540" s="43"/>
      <c r="H540" s="43"/>
      <c r="I540" s="224"/>
      <c r="J540" s="43"/>
      <c r="K540" s="43"/>
      <c r="L540" s="47"/>
      <c r="M540" s="225"/>
      <c r="N540" s="226"/>
      <c r="O540" s="87"/>
      <c r="P540" s="87"/>
      <c r="Q540" s="87"/>
      <c r="R540" s="87"/>
      <c r="S540" s="87"/>
      <c r="T540" s="88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T540" s="19" t="s">
        <v>136</v>
      </c>
      <c r="AU540" s="19" t="s">
        <v>90</v>
      </c>
    </row>
    <row r="541" s="2" customFormat="1">
      <c r="A541" s="41"/>
      <c r="B541" s="42"/>
      <c r="C541" s="43"/>
      <c r="D541" s="227" t="s">
        <v>138</v>
      </c>
      <c r="E541" s="43"/>
      <c r="F541" s="228" t="s">
        <v>897</v>
      </c>
      <c r="G541" s="43"/>
      <c r="H541" s="43"/>
      <c r="I541" s="224"/>
      <c r="J541" s="43"/>
      <c r="K541" s="43"/>
      <c r="L541" s="47"/>
      <c r="M541" s="225"/>
      <c r="N541" s="226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19" t="s">
        <v>138</v>
      </c>
      <c r="AU541" s="19" t="s">
        <v>90</v>
      </c>
    </row>
    <row r="542" s="2" customFormat="1" ht="24.15" customHeight="1">
      <c r="A542" s="41"/>
      <c r="B542" s="42"/>
      <c r="C542" s="209" t="s">
        <v>898</v>
      </c>
      <c r="D542" s="209" t="s">
        <v>129</v>
      </c>
      <c r="E542" s="210" t="s">
        <v>899</v>
      </c>
      <c r="F542" s="211" t="s">
        <v>900</v>
      </c>
      <c r="G542" s="212" t="s">
        <v>193</v>
      </c>
      <c r="H542" s="213">
        <v>84</v>
      </c>
      <c r="I542" s="214"/>
      <c r="J542" s="215">
        <f>ROUND(I542*H542,2)</f>
        <v>0</v>
      </c>
      <c r="K542" s="211" t="s">
        <v>133</v>
      </c>
      <c r="L542" s="47"/>
      <c r="M542" s="216" t="s">
        <v>79</v>
      </c>
      <c r="N542" s="217" t="s">
        <v>51</v>
      </c>
      <c r="O542" s="87"/>
      <c r="P542" s="218">
        <f>O542*H542</f>
        <v>0</v>
      </c>
      <c r="Q542" s="218">
        <v>0</v>
      </c>
      <c r="R542" s="218">
        <f>Q542*H542</f>
        <v>0</v>
      </c>
      <c r="S542" s="218">
        <v>0</v>
      </c>
      <c r="T542" s="219">
        <f>S542*H542</f>
        <v>0</v>
      </c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R542" s="220" t="s">
        <v>237</v>
      </c>
      <c r="AT542" s="220" t="s">
        <v>129</v>
      </c>
      <c r="AU542" s="220" t="s">
        <v>90</v>
      </c>
      <c r="AY542" s="19" t="s">
        <v>127</v>
      </c>
      <c r="BE542" s="221">
        <f>IF(N542="základní",J542,0)</f>
        <v>0</v>
      </c>
      <c r="BF542" s="221">
        <f>IF(N542="snížená",J542,0)</f>
        <v>0</v>
      </c>
      <c r="BG542" s="221">
        <f>IF(N542="zákl. přenesená",J542,0)</f>
        <v>0</v>
      </c>
      <c r="BH542" s="221">
        <f>IF(N542="sníž. přenesená",J542,0)</f>
        <v>0</v>
      </c>
      <c r="BI542" s="221">
        <f>IF(N542="nulová",J542,0)</f>
        <v>0</v>
      </c>
      <c r="BJ542" s="19" t="s">
        <v>88</v>
      </c>
      <c r="BK542" s="221">
        <f>ROUND(I542*H542,2)</f>
        <v>0</v>
      </c>
      <c r="BL542" s="19" t="s">
        <v>237</v>
      </c>
      <c r="BM542" s="220" t="s">
        <v>901</v>
      </c>
    </row>
    <row r="543" s="2" customFormat="1">
      <c r="A543" s="41"/>
      <c r="B543" s="42"/>
      <c r="C543" s="43"/>
      <c r="D543" s="222" t="s">
        <v>136</v>
      </c>
      <c r="E543" s="43"/>
      <c r="F543" s="223" t="s">
        <v>902</v>
      </c>
      <c r="G543" s="43"/>
      <c r="H543" s="43"/>
      <c r="I543" s="224"/>
      <c r="J543" s="43"/>
      <c r="K543" s="43"/>
      <c r="L543" s="47"/>
      <c r="M543" s="225"/>
      <c r="N543" s="226"/>
      <c r="O543" s="87"/>
      <c r="P543" s="87"/>
      <c r="Q543" s="87"/>
      <c r="R543" s="87"/>
      <c r="S543" s="87"/>
      <c r="T543" s="88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T543" s="19" t="s">
        <v>136</v>
      </c>
      <c r="AU543" s="19" t="s">
        <v>90</v>
      </c>
    </row>
    <row r="544" s="2" customFormat="1">
      <c r="A544" s="41"/>
      <c r="B544" s="42"/>
      <c r="C544" s="43"/>
      <c r="D544" s="227" t="s">
        <v>138</v>
      </c>
      <c r="E544" s="43"/>
      <c r="F544" s="228" t="s">
        <v>903</v>
      </c>
      <c r="G544" s="43"/>
      <c r="H544" s="43"/>
      <c r="I544" s="224"/>
      <c r="J544" s="43"/>
      <c r="K544" s="43"/>
      <c r="L544" s="47"/>
      <c r="M544" s="225"/>
      <c r="N544" s="226"/>
      <c r="O544" s="87"/>
      <c r="P544" s="87"/>
      <c r="Q544" s="87"/>
      <c r="R544" s="87"/>
      <c r="S544" s="87"/>
      <c r="T544" s="88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T544" s="19" t="s">
        <v>138</v>
      </c>
      <c r="AU544" s="19" t="s">
        <v>90</v>
      </c>
    </row>
    <row r="545" s="2" customFormat="1" ht="24.15" customHeight="1">
      <c r="A545" s="41"/>
      <c r="B545" s="42"/>
      <c r="C545" s="209" t="s">
        <v>904</v>
      </c>
      <c r="D545" s="209" t="s">
        <v>129</v>
      </c>
      <c r="E545" s="210" t="s">
        <v>905</v>
      </c>
      <c r="F545" s="211" t="s">
        <v>906</v>
      </c>
      <c r="G545" s="212" t="s">
        <v>193</v>
      </c>
      <c r="H545" s="213">
        <v>84</v>
      </c>
      <c r="I545" s="214"/>
      <c r="J545" s="215">
        <f>ROUND(I545*H545,2)</f>
        <v>0</v>
      </c>
      <c r="K545" s="211" t="s">
        <v>133</v>
      </c>
      <c r="L545" s="47"/>
      <c r="M545" s="216" t="s">
        <v>79</v>
      </c>
      <c r="N545" s="217" t="s">
        <v>51</v>
      </c>
      <c r="O545" s="87"/>
      <c r="P545" s="218">
        <f>O545*H545</f>
        <v>0</v>
      </c>
      <c r="Q545" s="218">
        <v>0.095990000000000006</v>
      </c>
      <c r="R545" s="218">
        <f>Q545*H545</f>
        <v>8.0631599999999999</v>
      </c>
      <c r="S545" s="218">
        <v>0</v>
      </c>
      <c r="T545" s="219">
        <f>S545*H545</f>
        <v>0</v>
      </c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R545" s="220" t="s">
        <v>237</v>
      </c>
      <c r="AT545" s="220" t="s">
        <v>129</v>
      </c>
      <c r="AU545" s="220" t="s">
        <v>90</v>
      </c>
      <c r="AY545" s="19" t="s">
        <v>127</v>
      </c>
      <c r="BE545" s="221">
        <f>IF(N545="základní",J545,0)</f>
        <v>0</v>
      </c>
      <c r="BF545" s="221">
        <f>IF(N545="snížená",J545,0)</f>
        <v>0</v>
      </c>
      <c r="BG545" s="221">
        <f>IF(N545="zákl. přenesená",J545,0)</f>
        <v>0</v>
      </c>
      <c r="BH545" s="221">
        <f>IF(N545="sníž. přenesená",J545,0)</f>
        <v>0</v>
      </c>
      <c r="BI545" s="221">
        <f>IF(N545="nulová",J545,0)</f>
        <v>0</v>
      </c>
      <c r="BJ545" s="19" t="s">
        <v>88</v>
      </c>
      <c r="BK545" s="221">
        <f>ROUND(I545*H545,2)</f>
        <v>0</v>
      </c>
      <c r="BL545" s="19" t="s">
        <v>237</v>
      </c>
      <c r="BM545" s="220" t="s">
        <v>907</v>
      </c>
    </row>
    <row r="546" s="2" customFormat="1">
      <c r="A546" s="41"/>
      <c r="B546" s="42"/>
      <c r="C546" s="43"/>
      <c r="D546" s="222" t="s">
        <v>136</v>
      </c>
      <c r="E546" s="43"/>
      <c r="F546" s="223" t="s">
        <v>908</v>
      </c>
      <c r="G546" s="43"/>
      <c r="H546" s="43"/>
      <c r="I546" s="224"/>
      <c r="J546" s="43"/>
      <c r="K546" s="43"/>
      <c r="L546" s="47"/>
      <c r="M546" s="225"/>
      <c r="N546" s="226"/>
      <c r="O546" s="87"/>
      <c r="P546" s="87"/>
      <c r="Q546" s="87"/>
      <c r="R546" s="87"/>
      <c r="S546" s="87"/>
      <c r="T546" s="88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T546" s="19" t="s">
        <v>136</v>
      </c>
      <c r="AU546" s="19" t="s">
        <v>90</v>
      </c>
    </row>
    <row r="547" s="2" customFormat="1">
      <c r="A547" s="41"/>
      <c r="B547" s="42"/>
      <c r="C547" s="43"/>
      <c r="D547" s="227" t="s">
        <v>138</v>
      </c>
      <c r="E547" s="43"/>
      <c r="F547" s="228" t="s">
        <v>909</v>
      </c>
      <c r="G547" s="43"/>
      <c r="H547" s="43"/>
      <c r="I547" s="224"/>
      <c r="J547" s="43"/>
      <c r="K547" s="43"/>
      <c r="L547" s="47"/>
      <c r="M547" s="225"/>
      <c r="N547" s="226"/>
      <c r="O547" s="87"/>
      <c r="P547" s="87"/>
      <c r="Q547" s="87"/>
      <c r="R547" s="87"/>
      <c r="S547" s="87"/>
      <c r="T547" s="88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T547" s="19" t="s">
        <v>138</v>
      </c>
      <c r="AU547" s="19" t="s">
        <v>90</v>
      </c>
    </row>
    <row r="548" s="2" customFormat="1" ht="16.5" customHeight="1">
      <c r="A548" s="41"/>
      <c r="B548" s="42"/>
      <c r="C548" s="251" t="s">
        <v>910</v>
      </c>
      <c r="D548" s="251" t="s">
        <v>230</v>
      </c>
      <c r="E548" s="252" t="s">
        <v>911</v>
      </c>
      <c r="F548" s="253" t="s">
        <v>912</v>
      </c>
      <c r="G548" s="254" t="s">
        <v>193</v>
      </c>
      <c r="H548" s="255">
        <v>42</v>
      </c>
      <c r="I548" s="256"/>
      <c r="J548" s="257">
        <f>ROUND(I548*H548,2)</f>
        <v>0</v>
      </c>
      <c r="K548" s="253" t="s">
        <v>133</v>
      </c>
      <c r="L548" s="258"/>
      <c r="M548" s="259" t="s">
        <v>79</v>
      </c>
      <c r="N548" s="260" t="s">
        <v>51</v>
      </c>
      <c r="O548" s="87"/>
      <c r="P548" s="218">
        <f>O548*H548</f>
        <v>0</v>
      </c>
      <c r="Q548" s="218">
        <v>0.044999999999999998</v>
      </c>
      <c r="R548" s="218">
        <f>Q548*H548</f>
        <v>1.8899999999999999</v>
      </c>
      <c r="S548" s="218">
        <v>0</v>
      </c>
      <c r="T548" s="219">
        <f>S548*H548</f>
        <v>0</v>
      </c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R548" s="220" t="s">
        <v>420</v>
      </c>
      <c r="AT548" s="220" t="s">
        <v>230</v>
      </c>
      <c r="AU548" s="220" t="s">
        <v>90</v>
      </c>
      <c r="AY548" s="19" t="s">
        <v>127</v>
      </c>
      <c r="BE548" s="221">
        <f>IF(N548="základní",J548,0)</f>
        <v>0</v>
      </c>
      <c r="BF548" s="221">
        <f>IF(N548="snížená",J548,0)</f>
        <v>0</v>
      </c>
      <c r="BG548" s="221">
        <f>IF(N548="zákl. přenesená",J548,0)</f>
        <v>0</v>
      </c>
      <c r="BH548" s="221">
        <f>IF(N548="sníž. přenesená",J548,0)</f>
        <v>0</v>
      </c>
      <c r="BI548" s="221">
        <f>IF(N548="nulová",J548,0)</f>
        <v>0</v>
      </c>
      <c r="BJ548" s="19" t="s">
        <v>88</v>
      </c>
      <c r="BK548" s="221">
        <f>ROUND(I548*H548,2)</f>
        <v>0</v>
      </c>
      <c r="BL548" s="19" t="s">
        <v>237</v>
      </c>
      <c r="BM548" s="220" t="s">
        <v>913</v>
      </c>
    </row>
    <row r="549" s="2" customFormat="1">
      <c r="A549" s="41"/>
      <c r="B549" s="42"/>
      <c r="C549" s="43"/>
      <c r="D549" s="227" t="s">
        <v>138</v>
      </c>
      <c r="E549" s="43"/>
      <c r="F549" s="228" t="s">
        <v>914</v>
      </c>
      <c r="G549" s="43"/>
      <c r="H549" s="43"/>
      <c r="I549" s="224"/>
      <c r="J549" s="43"/>
      <c r="K549" s="43"/>
      <c r="L549" s="47"/>
      <c r="M549" s="225"/>
      <c r="N549" s="226"/>
      <c r="O549" s="87"/>
      <c r="P549" s="87"/>
      <c r="Q549" s="87"/>
      <c r="R549" s="87"/>
      <c r="S549" s="87"/>
      <c r="T549" s="88"/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T549" s="19" t="s">
        <v>138</v>
      </c>
      <c r="AU549" s="19" t="s">
        <v>90</v>
      </c>
    </row>
    <row r="550" s="13" customFormat="1">
      <c r="A550" s="13"/>
      <c r="B550" s="229"/>
      <c r="C550" s="230"/>
      <c r="D550" s="227" t="s">
        <v>162</v>
      </c>
      <c r="E550" s="231" t="s">
        <v>79</v>
      </c>
      <c r="F550" s="232" t="s">
        <v>915</v>
      </c>
      <c r="G550" s="230"/>
      <c r="H550" s="233">
        <v>42</v>
      </c>
      <c r="I550" s="234"/>
      <c r="J550" s="230"/>
      <c r="K550" s="230"/>
      <c r="L550" s="235"/>
      <c r="M550" s="236"/>
      <c r="N550" s="237"/>
      <c r="O550" s="237"/>
      <c r="P550" s="237"/>
      <c r="Q550" s="237"/>
      <c r="R550" s="237"/>
      <c r="S550" s="237"/>
      <c r="T550" s="23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9" t="s">
        <v>162</v>
      </c>
      <c r="AU550" s="239" t="s">
        <v>90</v>
      </c>
      <c r="AV550" s="13" t="s">
        <v>90</v>
      </c>
      <c r="AW550" s="13" t="s">
        <v>42</v>
      </c>
      <c r="AX550" s="13" t="s">
        <v>88</v>
      </c>
      <c r="AY550" s="239" t="s">
        <v>127</v>
      </c>
    </row>
    <row r="551" s="2" customFormat="1" ht="24.15" customHeight="1">
      <c r="A551" s="41"/>
      <c r="B551" s="42"/>
      <c r="C551" s="209" t="s">
        <v>916</v>
      </c>
      <c r="D551" s="209" t="s">
        <v>129</v>
      </c>
      <c r="E551" s="210" t="s">
        <v>917</v>
      </c>
      <c r="F551" s="211" t="s">
        <v>918</v>
      </c>
      <c r="G551" s="212" t="s">
        <v>193</v>
      </c>
      <c r="H551" s="213">
        <v>8</v>
      </c>
      <c r="I551" s="214"/>
      <c r="J551" s="215">
        <f>ROUND(I551*H551,2)</f>
        <v>0</v>
      </c>
      <c r="K551" s="211" t="s">
        <v>133</v>
      </c>
      <c r="L551" s="47"/>
      <c r="M551" s="216" t="s">
        <v>79</v>
      </c>
      <c r="N551" s="217" t="s">
        <v>51</v>
      </c>
      <c r="O551" s="87"/>
      <c r="P551" s="218">
        <f>O551*H551</f>
        <v>0</v>
      </c>
      <c r="Q551" s="218">
        <v>0</v>
      </c>
      <c r="R551" s="218">
        <f>Q551*H551</f>
        <v>0</v>
      </c>
      <c r="S551" s="218">
        <v>0.25</v>
      </c>
      <c r="T551" s="219">
        <f>S551*H551</f>
        <v>2</v>
      </c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R551" s="220" t="s">
        <v>237</v>
      </c>
      <c r="AT551" s="220" t="s">
        <v>129</v>
      </c>
      <c r="AU551" s="220" t="s">
        <v>90</v>
      </c>
      <c r="AY551" s="19" t="s">
        <v>127</v>
      </c>
      <c r="BE551" s="221">
        <f>IF(N551="základní",J551,0)</f>
        <v>0</v>
      </c>
      <c r="BF551" s="221">
        <f>IF(N551="snížená",J551,0)</f>
        <v>0</v>
      </c>
      <c r="BG551" s="221">
        <f>IF(N551="zákl. přenesená",J551,0)</f>
        <v>0</v>
      </c>
      <c r="BH551" s="221">
        <f>IF(N551="sníž. přenesená",J551,0)</f>
        <v>0</v>
      </c>
      <c r="BI551" s="221">
        <f>IF(N551="nulová",J551,0)</f>
        <v>0</v>
      </c>
      <c r="BJ551" s="19" t="s">
        <v>88</v>
      </c>
      <c r="BK551" s="221">
        <f>ROUND(I551*H551,2)</f>
        <v>0</v>
      </c>
      <c r="BL551" s="19" t="s">
        <v>237</v>
      </c>
      <c r="BM551" s="220" t="s">
        <v>919</v>
      </c>
    </row>
    <row r="552" s="2" customFormat="1">
      <c r="A552" s="41"/>
      <c r="B552" s="42"/>
      <c r="C552" s="43"/>
      <c r="D552" s="222" t="s">
        <v>136</v>
      </c>
      <c r="E552" s="43"/>
      <c r="F552" s="223" t="s">
        <v>920</v>
      </c>
      <c r="G552" s="43"/>
      <c r="H552" s="43"/>
      <c r="I552" s="224"/>
      <c r="J552" s="43"/>
      <c r="K552" s="43"/>
      <c r="L552" s="47"/>
      <c r="M552" s="225"/>
      <c r="N552" s="226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19" t="s">
        <v>136</v>
      </c>
      <c r="AU552" s="19" t="s">
        <v>90</v>
      </c>
    </row>
    <row r="553" s="2" customFormat="1">
      <c r="A553" s="41"/>
      <c r="B553" s="42"/>
      <c r="C553" s="43"/>
      <c r="D553" s="227" t="s">
        <v>138</v>
      </c>
      <c r="E553" s="43"/>
      <c r="F553" s="228" t="s">
        <v>897</v>
      </c>
      <c r="G553" s="43"/>
      <c r="H553" s="43"/>
      <c r="I553" s="224"/>
      <c r="J553" s="43"/>
      <c r="K553" s="43"/>
      <c r="L553" s="47"/>
      <c r="M553" s="225"/>
      <c r="N553" s="226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19" t="s">
        <v>138</v>
      </c>
      <c r="AU553" s="19" t="s">
        <v>90</v>
      </c>
    </row>
    <row r="554" s="2" customFormat="1" ht="24.15" customHeight="1">
      <c r="A554" s="41"/>
      <c r="B554" s="42"/>
      <c r="C554" s="209" t="s">
        <v>921</v>
      </c>
      <c r="D554" s="209" t="s">
        <v>129</v>
      </c>
      <c r="E554" s="210" t="s">
        <v>922</v>
      </c>
      <c r="F554" s="211" t="s">
        <v>923</v>
      </c>
      <c r="G554" s="212" t="s">
        <v>193</v>
      </c>
      <c r="H554" s="213">
        <v>8</v>
      </c>
      <c r="I554" s="214"/>
      <c r="J554" s="215">
        <f>ROUND(I554*H554,2)</f>
        <v>0</v>
      </c>
      <c r="K554" s="211" t="s">
        <v>133</v>
      </c>
      <c r="L554" s="47"/>
      <c r="M554" s="216" t="s">
        <v>79</v>
      </c>
      <c r="N554" s="217" t="s">
        <v>51</v>
      </c>
      <c r="O554" s="87"/>
      <c r="P554" s="218">
        <f>O554*H554</f>
        <v>0</v>
      </c>
      <c r="Q554" s="218">
        <v>0</v>
      </c>
      <c r="R554" s="218">
        <f>Q554*H554</f>
        <v>0</v>
      </c>
      <c r="S554" s="218">
        <v>0</v>
      </c>
      <c r="T554" s="219">
        <f>S554*H554</f>
        <v>0</v>
      </c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R554" s="220" t="s">
        <v>237</v>
      </c>
      <c r="AT554" s="220" t="s">
        <v>129</v>
      </c>
      <c r="AU554" s="220" t="s">
        <v>90</v>
      </c>
      <c r="AY554" s="19" t="s">
        <v>127</v>
      </c>
      <c r="BE554" s="221">
        <f>IF(N554="základní",J554,0)</f>
        <v>0</v>
      </c>
      <c r="BF554" s="221">
        <f>IF(N554="snížená",J554,0)</f>
        <v>0</v>
      </c>
      <c r="BG554" s="221">
        <f>IF(N554="zákl. přenesená",J554,0)</f>
        <v>0</v>
      </c>
      <c r="BH554" s="221">
        <f>IF(N554="sníž. přenesená",J554,0)</f>
        <v>0</v>
      </c>
      <c r="BI554" s="221">
        <f>IF(N554="nulová",J554,0)</f>
        <v>0</v>
      </c>
      <c r="BJ554" s="19" t="s">
        <v>88</v>
      </c>
      <c r="BK554" s="221">
        <f>ROUND(I554*H554,2)</f>
        <v>0</v>
      </c>
      <c r="BL554" s="19" t="s">
        <v>237</v>
      </c>
      <c r="BM554" s="220" t="s">
        <v>924</v>
      </c>
    </row>
    <row r="555" s="2" customFormat="1">
      <c r="A555" s="41"/>
      <c r="B555" s="42"/>
      <c r="C555" s="43"/>
      <c r="D555" s="222" t="s">
        <v>136</v>
      </c>
      <c r="E555" s="43"/>
      <c r="F555" s="223" t="s">
        <v>925</v>
      </c>
      <c r="G555" s="43"/>
      <c r="H555" s="43"/>
      <c r="I555" s="224"/>
      <c r="J555" s="43"/>
      <c r="K555" s="43"/>
      <c r="L555" s="47"/>
      <c r="M555" s="225"/>
      <c r="N555" s="226"/>
      <c r="O555" s="87"/>
      <c r="P555" s="87"/>
      <c r="Q555" s="87"/>
      <c r="R555" s="87"/>
      <c r="S555" s="87"/>
      <c r="T555" s="88"/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T555" s="19" t="s">
        <v>136</v>
      </c>
      <c r="AU555" s="19" t="s">
        <v>90</v>
      </c>
    </row>
    <row r="556" s="2" customFormat="1">
      <c r="A556" s="41"/>
      <c r="B556" s="42"/>
      <c r="C556" s="43"/>
      <c r="D556" s="227" t="s">
        <v>138</v>
      </c>
      <c r="E556" s="43"/>
      <c r="F556" s="228" t="s">
        <v>926</v>
      </c>
      <c r="G556" s="43"/>
      <c r="H556" s="43"/>
      <c r="I556" s="224"/>
      <c r="J556" s="43"/>
      <c r="K556" s="43"/>
      <c r="L556" s="47"/>
      <c r="M556" s="225"/>
      <c r="N556" s="226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19" t="s">
        <v>138</v>
      </c>
      <c r="AU556" s="19" t="s">
        <v>90</v>
      </c>
    </row>
    <row r="557" s="2" customFormat="1" ht="24.15" customHeight="1">
      <c r="A557" s="41"/>
      <c r="B557" s="42"/>
      <c r="C557" s="209" t="s">
        <v>927</v>
      </c>
      <c r="D557" s="209" t="s">
        <v>129</v>
      </c>
      <c r="E557" s="210" t="s">
        <v>928</v>
      </c>
      <c r="F557" s="211" t="s">
        <v>929</v>
      </c>
      <c r="G557" s="212" t="s">
        <v>193</v>
      </c>
      <c r="H557" s="213">
        <v>8</v>
      </c>
      <c r="I557" s="214"/>
      <c r="J557" s="215">
        <f>ROUND(I557*H557,2)</f>
        <v>0</v>
      </c>
      <c r="K557" s="211" t="s">
        <v>133</v>
      </c>
      <c r="L557" s="47"/>
      <c r="M557" s="216" t="s">
        <v>79</v>
      </c>
      <c r="N557" s="217" t="s">
        <v>51</v>
      </c>
      <c r="O557" s="87"/>
      <c r="P557" s="218">
        <f>O557*H557</f>
        <v>0</v>
      </c>
      <c r="Q557" s="218">
        <v>0.11519</v>
      </c>
      <c r="R557" s="218">
        <f>Q557*H557</f>
        <v>0.92152000000000001</v>
      </c>
      <c r="S557" s="218">
        <v>0</v>
      </c>
      <c r="T557" s="219">
        <f>S557*H557</f>
        <v>0</v>
      </c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R557" s="220" t="s">
        <v>237</v>
      </c>
      <c r="AT557" s="220" t="s">
        <v>129</v>
      </c>
      <c r="AU557" s="220" t="s">
        <v>90</v>
      </c>
      <c r="AY557" s="19" t="s">
        <v>127</v>
      </c>
      <c r="BE557" s="221">
        <f>IF(N557="základní",J557,0)</f>
        <v>0</v>
      </c>
      <c r="BF557" s="221">
        <f>IF(N557="snížená",J557,0)</f>
        <v>0</v>
      </c>
      <c r="BG557" s="221">
        <f>IF(N557="zákl. přenesená",J557,0)</f>
        <v>0</v>
      </c>
      <c r="BH557" s="221">
        <f>IF(N557="sníž. přenesená",J557,0)</f>
        <v>0</v>
      </c>
      <c r="BI557" s="221">
        <f>IF(N557="nulová",J557,0)</f>
        <v>0</v>
      </c>
      <c r="BJ557" s="19" t="s">
        <v>88</v>
      </c>
      <c r="BK557" s="221">
        <f>ROUND(I557*H557,2)</f>
        <v>0</v>
      </c>
      <c r="BL557" s="19" t="s">
        <v>237</v>
      </c>
      <c r="BM557" s="220" t="s">
        <v>930</v>
      </c>
    </row>
    <row r="558" s="2" customFormat="1">
      <c r="A558" s="41"/>
      <c r="B558" s="42"/>
      <c r="C558" s="43"/>
      <c r="D558" s="222" t="s">
        <v>136</v>
      </c>
      <c r="E558" s="43"/>
      <c r="F558" s="223" t="s">
        <v>931</v>
      </c>
      <c r="G558" s="43"/>
      <c r="H558" s="43"/>
      <c r="I558" s="224"/>
      <c r="J558" s="43"/>
      <c r="K558" s="43"/>
      <c r="L558" s="47"/>
      <c r="M558" s="225"/>
      <c r="N558" s="226"/>
      <c r="O558" s="87"/>
      <c r="P558" s="87"/>
      <c r="Q558" s="87"/>
      <c r="R558" s="87"/>
      <c r="S558" s="87"/>
      <c r="T558" s="88"/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T558" s="19" t="s">
        <v>136</v>
      </c>
      <c r="AU558" s="19" t="s">
        <v>90</v>
      </c>
    </row>
    <row r="559" s="2" customFormat="1">
      <c r="A559" s="41"/>
      <c r="B559" s="42"/>
      <c r="C559" s="43"/>
      <c r="D559" s="227" t="s">
        <v>138</v>
      </c>
      <c r="E559" s="43"/>
      <c r="F559" s="228" t="s">
        <v>909</v>
      </c>
      <c r="G559" s="43"/>
      <c r="H559" s="43"/>
      <c r="I559" s="224"/>
      <c r="J559" s="43"/>
      <c r="K559" s="43"/>
      <c r="L559" s="47"/>
      <c r="M559" s="225"/>
      <c r="N559" s="226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19" t="s">
        <v>138</v>
      </c>
      <c r="AU559" s="19" t="s">
        <v>90</v>
      </c>
    </row>
    <row r="560" s="2" customFormat="1" ht="16.5" customHeight="1">
      <c r="A560" s="41"/>
      <c r="B560" s="42"/>
      <c r="C560" s="251" t="s">
        <v>932</v>
      </c>
      <c r="D560" s="251" t="s">
        <v>230</v>
      </c>
      <c r="E560" s="252" t="s">
        <v>933</v>
      </c>
      <c r="F560" s="253" t="s">
        <v>934</v>
      </c>
      <c r="G560" s="254" t="s">
        <v>193</v>
      </c>
      <c r="H560" s="255">
        <v>4</v>
      </c>
      <c r="I560" s="256"/>
      <c r="J560" s="257">
        <f>ROUND(I560*H560,2)</f>
        <v>0</v>
      </c>
      <c r="K560" s="253" t="s">
        <v>133</v>
      </c>
      <c r="L560" s="258"/>
      <c r="M560" s="259" t="s">
        <v>79</v>
      </c>
      <c r="N560" s="260" t="s">
        <v>51</v>
      </c>
      <c r="O560" s="87"/>
      <c r="P560" s="218">
        <f>O560*H560</f>
        <v>0</v>
      </c>
      <c r="Q560" s="218">
        <v>0.10199999999999999</v>
      </c>
      <c r="R560" s="218">
        <f>Q560*H560</f>
        <v>0.40799999999999997</v>
      </c>
      <c r="S560" s="218">
        <v>0</v>
      </c>
      <c r="T560" s="219">
        <f>S560*H560</f>
        <v>0</v>
      </c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R560" s="220" t="s">
        <v>420</v>
      </c>
      <c r="AT560" s="220" t="s">
        <v>230</v>
      </c>
      <c r="AU560" s="220" t="s">
        <v>90</v>
      </c>
      <c r="AY560" s="19" t="s">
        <v>127</v>
      </c>
      <c r="BE560" s="221">
        <f>IF(N560="základní",J560,0)</f>
        <v>0</v>
      </c>
      <c r="BF560" s="221">
        <f>IF(N560="snížená",J560,0)</f>
        <v>0</v>
      </c>
      <c r="BG560" s="221">
        <f>IF(N560="zákl. přenesená",J560,0)</f>
        <v>0</v>
      </c>
      <c r="BH560" s="221">
        <f>IF(N560="sníž. přenesená",J560,0)</f>
        <v>0</v>
      </c>
      <c r="BI560" s="221">
        <f>IF(N560="nulová",J560,0)</f>
        <v>0</v>
      </c>
      <c r="BJ560" s="19" t="s">
        <v>88</v>
      </c>
      <c r="BK560" s="221">
        <f>ROUND(I560*H560,2)</f>
        <v>0</v>
      </c>
      <c r="BL560" s="19" t="s">
        <v>237</v>
      </c>
      <c r="BM560" s="220" t="s">
        <v>935</v>
      </c>
    </row>
    <row r="561" s="2" customFormat="1">
      <c r="A561" s="41"/>
      <c r="B561" s="42"/>
      <c r="C561" s="43"/>
      <c r="D561" s="227" t="s">
        <v>138</v>
      </c>
      <c r="E561" s="43"/>
      <c r="F561" s="228" t="s">
        <v>914</v>
      </c>
      <c r="G561" s="43"/>
      <c r="H561" s="43"/>
      <c r="I561" s="224"/>
      <c r="J561" s="43"/>
      <c r="K561" s="43"/>
      <c r="L561" s="47"/>
      <c r="M561" s="225"/>
      <c r="N561" s="226"/>
      <c r="O561" s="87"/>
      <c r="P561" s="87"/>
      <c r="Q561" s="87"/>
      <c r="R561" s="87"/>
      <c r="S561" s="87"/>
      <c r="T561" s="88"/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T561" s="19" t="s">
        <v>138</v>
      </c>
      <c r="AU561" s="19" t="s">
        <v>90</v>
      </c>
    </row>
    <row r="562" s="13" customFormat="1">
      <c r="A562" s="13"/>
      <c r="B562" s="229"/>
      <c r="C562" s="230"/>
      <c r="D562" s="227" t="s">
        <v>162</v>
      </c>
      <c r="E562" s="231" t="s">
        <v>79</v>
      </c>
      <c r="F562" s="232" t="s">
        <v>936</v>
      </c>
      <c r="G562" s="230"/>
      <c r="H562" s="233">
        <v>4</v>
      </c>
      <c r="I562" s="234"/>
      <c r="J562" s="230"/>
      <c r="K562" s="230"/>
      <c r="L562" s="235"/>
      <c r="M562" s="236"/>
      <c r="N562" s="237"/>
      <c r="O562" s="237"/>
      <c r="P562" s="237"/>
      <c r="Q562" s="237"/>
      <c r="R562" s="237"/>
      <c r="S562" s="237"/>
      <c r="T562" s="23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9" t="s">
        <v>162</v>
      </c>
      <c r="AU562" s="239" t="s">
        <v>90</v>
      </c>
      <c r="AV562" s="13" t="s">
        <v>90</v>
      </c>
      <c r="AW562" s="13" t="s">
        <v>42</v>
      </c>
      <c r="AX562" s="13" t="s">
        <v>88</v>
      </c>
      <c r="AY562" s="239" t="s">
        <v>127</v>
      </c>
    </row>
    <row r="563" s="2" customFormat="1" ht="33" customHeight="1">
      <c r="A563" s="41"/>
      <c r="B563" s="42"/>
      <c r="C563" s="209" t="s">
        <v>301</v>
      </c>
      <c r="D563" s="209" t="s">
        <v>129</v>
      </c>
      <c r="E563" s="210" t="s">
        <v>937</v>
      </c>
      <c r="F563" s="211" t="s">
        <v>938</v>
      </c>
      <c r="G563" s="212" t="s">
        <v>132</v>
      </c>
      <c r="H563" s="213">
        <v>189</v>
      </c>
      <c r="I563" s="214"/>
      <c r="J563" s="215">
        <f>ROUND(I563*H563,2)</f>
        <v>0</v>
      </c>
      <c r="K563" s="211" t="s">
        <v>133</v>
      </c>
      <c r="L563" s="47"/>
      <c r="M563" s="216" t="s">
        <v>79</v>
      </c>
      <c r="N563" s="217" t="s">
        <v>51</v>
      </c>
      <c r="O563" s="87"/>
      <c r="P563" s="218">
        <f>O563*H563</f>
        <v>0</v>
      </c>
      <c r="Q563" s="218">
        <v>0</v>
      </c>
      <c r="R563" s="218">
        <f>Q563*H563</f>
        <v>0</v>
      </c>
      <c r="S563" s="218">
        <v>0.29499999999999998</v>
      </c>
      <c r="T563" s="219">
        <f>S563*H563</f>
        <v>55.754999999999995</v>
      </c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R563" s="220" t="s">
        <v>237</v>
      </c>
      <c r="AT563" s="220" t="s">
        <v>129</v>
      </c>
      <c r="AU563" s="220" t="s">
        <v>90</v>
      </c>
      <c r="AY563" s="19" t="s">
        <v>127</v>
      </c>
      <c r="BE563" s="221">
        <f>IF(N563="základní",J563,0)</f>
        <v>0</v>
      </c>
      <c r="BF563" s="221">
        <f>IF(N563="snížená",J563,0)</f>
        <v>0</v>
      </c>
      <c r="BG563" s="221">
        <f>IF(N563="zákl. přenesená",J563,0)</f>
        <v>0</v>
      </c>
      <c r="BH563" s="221">
        <f>IF(N563="sníž. přenesená",J563,0)</f>
        <v>0</v>
      </c>
      <c r="BI563" s="221">
        <f>IF(N563="nulová",J563,0)</f>
        <v>0</v>
      </c>
      <c r="BJ563" s="19" t="s">
        <v>88</v>
      </c>
      <c r="BK563" s="221">
        <f>ROUND(I563*H563,2)</f>
        <v>0</v>
      </c>
      <c r="BL563" s="19" t="s">
        <v>237</v>
      </c>
      <c r="BM563" s="220" t="s">
        <v>939</v>
      </c>
    </row>
    <row r="564" s="2" customFormat="1">
      <c r="A564" s="41"/>
      <c r="B564" s="42"/>
      <c r="C564" s="43"/>
      <c r="D564" s="222" t="s">
        <v>136</v>
      </c>
      <c r="E564" s="43"/>
      <c r="F564" s="223" t="s">
        <v>940</v>
      </c>
      <c r="G564" s="43"/>
      <c r="H564" s="43"/>
      <c r="I564" s="224"/>
      <c r="J564" s="43"/>
      <c r="K564" s="43"/>
      <c r="L564" s="47"/>
      <c r="M564" s="225"/>
      <c r="N564" s="226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19" t="s">
        <v>136</v>
      </c>
      <c r="AU564" s="19" t="s">
        <v>90</v>
      </c>
    </row>
    <row r="565" s="2" customFormat="1">
      <c r="A565" s="41"/>
      <c r="B565" s="42"/>
      <c r="C565" s="43"/>
      <c r="D565" s="227" t="s">
        <v>138</v>
      </c>
      <c r="E565" s="43"/>
      <c r="F565" s="228" t="s">
        <v>941</v>
      </c>
      <c r="G565" s="43"/>
      <c r="H565" s="43"/>
      <c r="I565" s="224"/>
      <c r="J565" s="43"/>
      <c r="K565" s="43"/>
      <c r="L565" s="47"/>
      <c r="M565" s="225"/>
      <c r="N565" s="226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19" t="s">
        <v>138</v>
      </c>
      <c r="AU565" s="19" t="s">
        <v>90</v>
      </c>
    </row>
    <row r="566" s="13" customFormat="1">
      <c r="A566" s="13"/>
      <c r="B566" s="229"/>
      <c r="C566" s="230"/>
      <c r="D566" s="227" t="s">
        <v>162</v>
      </c>
      <c r="E566" s="231" t="s">
        <v>79</v>
      </c>
      <c r="F566" s="232" t="s">
        <v>942</v>
      </c>
      <c r="G566" s="230"/>
      <c r="H566" s="233">
        <v>189</v>
      </c>
      <c r="I566" s="234"/>
      <c r="J566" s="230"/>
      <c r="K566" s="230"/>
      <c r="L566" s="235"/>
      <c r="M566" s="236"/>
      <c r="N566" s="237"/>
      <c r="O566" s="237"/>
      <c r="P566" s="237"/>
      <c r="Q566" s="237"/>
      <c r="R566" s="237"/>
      <c r="S566" s="237"/>
      <c r="T566" s="23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9" t="s">
        <v>162</v>
      </c>
      <c r="AU566" s="239" t="s">
        <v>90</v>
      </c>
      <c r="AV566" s="13" t="s">
        <v>90</v>
      </c>
      <c r="AW566" s="13" t="s">
        <v>42</v>
      </c>
      <c r="AX566" s="13" t="s">
        <v>88</v>
      </c>
      <c r="AY566" s="239" t="s">
        <v>127</v>
      </c>
    </row>
    <row r="567" s="2" customFormat="1" ht="37.8" customHeight="1">
      <c r="A567" s="41"/>
      <c r="B567" s="42"/>
      <c r="C567" s="209" t="s">
        <v>943</v>
      </c>
      <c r="D567" s="209" t="s">
        <v>129</v>
      </c>
      <c r="E567" s="210" t="s">
        <v>944</v>
      </c>
      <c r="F567" s="211" t="s">
        <v>945</v>
      </c>
      <c r="G567" s="212" t="s">
        <v>132</v>
      </c>
      <c r="H567" s="213">
        <v>189</v>
      </c>
      <c r="I567" s="214"/>
      <c r="J567" s="215">
        <f>ROUND(I567*H567,2)</f>
        <v>0</v>
      </c>
      <c r="K567" s="211" t="s">
        <v>133</v>
      </c>
      <c r="L567" s="47"/>
      <c r="M567" s="216" t="s">
        <v>79</v>
      </c>
      <c r="N567" s="217" t="s">
        <v>51</v>
      </c>
      <c r="O567" s="87"/>
      <c r="P567" s="218">
        <f>O567*H567</f>
        <v>0</v>
      </c>
      <c r="Q567" s="218">
        <v>0</v>
      </c>
      <c r="R567" s="218">
        <f>Q567*H567</f>
        <v>0</v>
      </c>
      <c r="S567" s="218">
        <v>0</v>
      </c>
      <c r="T567" s="219">
        <f>S567*H567</f>
        <v>0</v>
      </c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R567" s="220" t="s">
        <v>237</v>
      </c>
      <c r="AT567" s="220" t="s">
        <v>129</v>
      </c>
      <c r="AU567" s="220" t="s">
        <v>90</v>
      </c>
      <c r="AY567" s="19" t="s">
        <v>127</v>
      </c>
      <c r="BE567" s="221">
        <f>IF(N567="základní",J567,0)</f>
        <v>0</v>
      </c>
      <c r="BF567" s="221">
        <f>IF(N567="snížená",J567,0)</f>
        <v>0</v>
      </c>
      <c r="BG567" s="221">
        <f>IF(N567="zákl. přenesená",J567,0)</f>
        <v>0</v>
      </c>
      <c r="BH567" s="221">
        <f>IF(N567="sníž. přenesená",J567,0)</f>
        <v>0</v>
      </c>
      <c r="BI567" s="221">
        <f>IF(N567="nulová",J567,0)</f>
        <v>0</v>
      </c>
      <c r="BJ567" s="19" t="s">
        <v>88</v>
      </c>
      <c r="BK567" s="221">
        <f>ROUND(I567*H567,2)</f>
        <v>0</v>
      </c>
      <c r="BL567" s="19" t="s">
        <v>237</v>
      </c>
      <c r="BM567" s="220" t="s">
        <v>946</v>
      </c>
    </row>
    <row r="568" s="2" customFormat="1">
      <c r="A568" s="41"/>
      <c r="B568" s="42"/>
      <c r="C568" s="43"/>
      <c r="D568" s="222" t="s">
        <v>136</v>
      </c>
      <c r="E568" s="43"/>
      <c r="F568" s="223" t="s">
        <v>947</v>
      </c>
      <c r="G568" s="43"/>
      <c r="H568" s="43"/>
      <c r="I568" s="224"/>
      <c r="J568" s="43"/>
      <c r="K568" s="43"/>
      <c r="L568" s="47"/>
      <c r="M568" s="225"/>
      <c r="N568" s="226"/>
      <c r="O568" s="87"/>
      <c r="P568" s="87"/>
      <c r="Q568" s="87"/>
      <c r="R568" s="87"/>
      <c r="S568" s="87"/>
      <c r="T568" s="88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T568" s="19" t="s">
        <v>136</v>
      </c>
      <c r="AU568" s="19" t="s">
        <v>90</v>
      </c>
    </row>
    <row r="569" s="2" customFormat="1">
      <c r="A569" s="41"/>
      <c r="B569" s="42"/>
      <c r="C569" s="43"/>
      <c r="D569" s="227" t="s">
        <v>138</v>
      </c>
      <c r="E569" s="43"/>
      <c r="F569" s="228" t="s">
        <v>948</v>
      </c>
      <c r="G569" s="43"/>
      <c r="H569" s="43"/>
      <c r="I569" s="224"/>
      <c r="J569" s="43"/>
      <c r="K569" s="43"/>
      <c r="L569" s="47"/>
      <c r="M569" s="225"/>
      <c r="N569" s="226"/>
      <c r="O569" s="87"/>
      <c r="P569" s="87"/>
      <c r="Q569" s="87"/>
      <c r="R569" s="87"/>
      <c r="S569" s="87"/>
      <c r="T569" s="88"/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T569" s="19" t="s">
        <v>138</v>
      </c>
      <c r="AU569" s="19" t="s">
        <v>90</v>
      </c>
    </row>
    <row r="570" s="2" customFormat="1" ht="33" customHeight="1">
      <c r="A570" s="41"/>
      <c r="B570" s="42"/>
      <c r="C570" s="209" t="s">
        <v>949</v>
      </c>
      <c r="D570" s="209" t="s">
        <v>129</v>
      </c>
      <c r="E570" s="210" t="s">
        <v>950</v>
      </c>
      <c r="F570" s="211" t="s">
        <v>951</v>
      </c>
      <c r="G570" s="212" t="s">
        <v>132</v>
      </c>
      <c r="H570" s="213">
        <v>189</v>
      </c>
      <c r="I570" s="214"/>
      <c r="J570" s="215">
        <f>ROUND(I570*H570,2)</f>
        <v>0</v>
      </c>
      <c r="K570" s="211" t="s">
        <v>133</v>
      </c>
      <c r="L570" s="47"/>
      <c r="M570" s="216" t="s">
        <v>79</v>
      </c>
      <c r="N570" s="217" t="s">
        <v>51</v>
      </c>
      <c r="O570" s="87"/>
      <c r="P570" s="218">
        <f>O570*H570</f>
        <v>0</v>
      </c>
      <c r="Q570" s="218">
        <v>0.084250000000000005</v>
      </c>
      <c r="R570" s="218">
        <f>Q570*H570</f>
        <v>15.923250000000001</v>
      </c>
      <c r="S570" s="218">
        <v>0</v>
      </c>
      <c r="T570" s="219">
        <f>S570*H570</f>
        <v>0</v>
      </c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R570" s="220" t="s">
        <v>237</v>
      </c>
      <c r="AT570" s="220" t="s">
        <v>129</v>
      </c>
      <c r="AU570" s="220" t="s">
        <v>90</v>
      </c>
      <c r="AY570" s="19" t="s">
        <v>127</v>
      </c>
      <c r="BE570" s="221">
        <f>IF(N570="základní",J570,0)</f>
        <v>0</v>
      </c>
      <c r="BF570" s="221">
        <f>IF(N570="snížená",J570,0)</f>
        <v>0</v>
      </c>
      <c r="BG570" s="221">
        <f>IF(N570="zákl. přenesená",J570,0)</f>
        <v>0</v>
      </c>
      <c r="BH570" s="221">
        <f>IF(N570="sníž. přenesená",J570,0)</f>
        <v>0</v>
      </c>
      <c r="BI570" s="221">
        <f>IF(N570="nulová",J570,0)</f>
        <v>0</v>
      </c>
      <c r="BJ570" s="19" t="s">
        <v>88</v>
      </c>
      <c r="BK570" s="221">
        <f>ROUND(I570*H570,2)</f>
        <v>0</v>
      </c>
      <c r="BL570" s="19" t="s">
        <v>237</v>
      </c>
      <c r="BM570" s="220" t="s">
        <v>952</v>
      </c>
    </row>
    <row r="571" s="2" customFormat="1">
      <c r="A571" s="41"/>
      <c r="B571" s="42"/>
      <c r="C571" s="43"/>
      <c r="D571" s="222" t="s">
        <v>136</v>
      </c>
      <c r="E571" s="43"/>
      <c r="F571" s="223" t="s">
        <v>953</v>
      </c>
      <c r="G571" s="43"/>
      <c r="H571" s="43"/>
      <c r="I571" s="224"/>
      <c r="J571" s="43"/>
      <c r="K571" s="43"/>
      <c r="L571" s="47"/>
      <c r="M571" s="225"/>
      <c r="N571" s="226"/>
      <c r="O571" s="87"/>
      <c r="P571" s="87"/>
      <c r="Q571" s="87"/>
      <c r="R571" s="87"/>
      <c r="S571" s="87"/>
      <c r="T571" s="88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T571" s="19" t="s">
        <v>136</v>
      </c>
      <c r="AU571" s="19" t="s">
        <v>90</v>
      </c>
    </row>
    <row r="572" s="2" customFormat="1">
      <c r="A572" s="41"/>
      <c r="B572" s="42"/>
      <c r="C572" s="43"/>
      <c r="D572" s="227" t="s">
        <v>138</v>
      </c>
      <c r="E572" s="43"/>
      <c r="F572" s="228" t="s">
        <v>948</v>
      </c>
      <c r="G572" s="43"/>
      <c r="H572" s="43"/>
      <c r="I572" s="224"/>
      <c r="J572" s="43"/>
      <c r="K572" s="43"/>
      <c r="L572" s="47"/>
      <c r="M572" s="225"/>
      <c r="N572" s="226"/>
      <c r="O572" s="87"/>
      <c r="P572" s="87"/>
      <c r="Q572" s="87"/>
      <c r="R572" s="87"/>
      <c r="S572" s="87"/>
      <c r="T572" s="88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T572" s="19" t="s">
        <v>138</v>
      </c>
      <c r="AU572" s="19" t="s">
        <v>90</v>
      </c>
    </row>
    <row r="573" s="2" customFormat="1" ht="16.5" customHeight="1">
      <c r="A573" s="41"/>
      <c r="B573" s="42"/>
      <c r="C573" s="251" t="s">
        <v>954</v>
      </c>
      <c r="D573" s="251" t="s">
        <v>230</v>
      </c>
      <c r="E573" s="252" t="s">
        <v>955</v>
      </c>
      <c r="F573" s="253" t="s">
        <v>956</v>
      </c>
      <c r="G573" s="254" t="s">
        <v>132</v>
      </c>
      <c r="H573" s="255">
        <v>47.25</v>
      </c>
      <c r="I573" s="256"/>
      <c r="J573" s="257">
        <f>ROUND(I573*H573,2)</f>
        <v>0</v>
      </c>
      <c r="K573" s="253" t="s">
        <v>79</v>
      </c>
      <c r="L573" s="258"/>
      <c r="M573" s="259" t="s">
        <v>79</v>
      </c>
      <c r="N573" s="260" t="s">
        <v>51</v>
      </c>
      <c r="O573" s="87"/>
      <c r="P573" s="218">
        <f>O573*H573</f>
        <v>0</v>
      </c>
      <c r="Q573" s="218">
        <v>0</v>
      </c>
      <c r="R573" s="218">
        <f>Q573*H573</f>
        <v>0</v>
      </c>
      <c r="S573" s="218">
        <v>0</v>
      </c>
      <c r="T573" s="219">
        <f>S573*H573</f>
        <v>0</v>
      </c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R573" s="220" t="s">
        <v>420</v>
      </c>
      <c r="AT573" s="220" t="s">
        <v>230</v>
      </c>
      <c r="AU573" s="220" t="s">
        <v>90</v>
      </c>
      <c r="AY573" s="19" t="s">
        <v>127</v>
      </c>
      <c r="BE573" s="221">
        <f>IF(N573="základní",J573,0)</f>
        <v>0</v>
      </c>
      <c r="BF573" s="221">
        <f>IF(N573="snížená",J573,0)</f>
        <v>0</v>
      </c>
      <c r="BG573" s="221">
        <f>IF(N573="zákl. přenesená",J573,0)</f>
        <v>0</v>
      </c>
      <c r="BH573" s="221">
        <f>IF(N573="sníž. přenesená",J573,0)</f>
        <v>0</v>
      </c>
      <c r="BI573" s="221">
        <f>IF(N573="nulová",J573,0)</f>
        <v>0</v>
      </c>
      <c r="BJ573" s="19" t="s">
        <v>88</v>
      </c>
      <c r="BK573" s="221">
        <f>ROUND(I573*H573,2)</f>
        <v>0</v>
      </c>
      <c r="BL573" s="19" t="s">
        <v>237</v>
      </c>
      <c r="BM573" s="220" t="s">
        <v>957</v>
      </c>
    </row>
    <row r="574" s="2" customFormat="1">
      <c r="A574" s="41"/>
      <c r="B574" s="42"/>
      <c r="C574" s="43"/>
      <c r="D574" s="227" t="s">
        <v>138</v>
      </c>
      <c r="E574" s="43"/>
      <c r="F574" s="228" t="s">
        <v>958</v>
      </c>
      <c r="G574" s="43"/>
      <c r="H574" s="43"/>
      <c r="I574" s="224"/>
      <c r="J574" s="43"/>
      <c r="K574" s="43"/>
      <c r="L574" s="47"/>
      <c r="M574" s="225"/>
      <c r="N574" s="226"/>
      <c r="O574" s="87"/>
      <c r="P574" s="87"/>
      <c r="Q574" s="87"/>
      <c r="R574" s="87"/>
      <c r="S574" s="87"/>
      <c r="T574" s="88"/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T574" s="19" t="s">
        <v>138</v>
      </c>
      <c r="AU574" s="19" t="s">
        <v>90</v>
      </c>
    </row>
    <row r="575" s="13" customFormat="1">
      <c r="A575" s="13"/>
      <c r="B575" s="229"/>
      <c r="C575" s="230"/>
      <c r="D575" s="227" t="s">
        <v>162</v>
      </c>
      <c r="E575" s="231" t="s">
        <v>79</v>
      </c>
      <c r="F575" s="232" t="s">
        <v>959</v>
      </c>
      <c r="G575" s="230"/>
      <c r="H575" s="233">
        <v>47.25</v>
      </c>
      <c r="I575" s="234"/>
      <c r="J575" s="230"/>
      <c r="K575" s="230"/>
      <c r="L575" s="235"/>
      <c r="M575" s="236"/>
      <c r="N575" s="237"/>
      <c r="O575" s="237"/>
      <c r="P575" s="237"/>
      <c r="Q575" s="237"/>
      <c r="R575" s="237"/>
      <c r="S575" s="237"/>
      <c r="T575" s="238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9" t="s">
        <v>162</v>
      </c>
      <c r="AU575" s="239" t="s">
        <v>90</v>
      </c>
      <c r="AV575" s="13" t="s">
        <v>90</v>
      </c>
      <c r="AW575" s="13" t="s">
        <v>42</v>
      </c>
      <c r="AX575" s="13" t="s">
        <v>88</v>
      </c>
      <c r="AY575" s="239" t="s">
        <v>127</v>
      </c>
    </row>
    <row r="576" s="2" customFormat="1" ht="33" customHeight="1">
      <c r="A576" s="41"/>
      <c r="B576" s="42"/>
      <c r="C576" s="209" t="s">
        <v>960</v>
      </c>
      <c r="D576" s="209" t="s">
        <v>129</v>
      </c>
      <c r="E576" s="210" t="s">
        <v>961</v>
      </c>
      <c r="F576" s="211" t="s">
        <v>962</v>
      </c>
      <c r="G576" s="212" t="s">
        <v>132</v>
      </c>
      <c r="H576" s="213">
        <v>296.75999999999999</v>
      </c>
      <c r="I576" s="214"/>
      <c r="J576" s="215">
        <f>ROUND(I576*H576,2)</f>
        <v>0</v>
      </c>
      <c r="K576" s="211" t="s">
        <v>133</v>
      </c>
      <c r="L576" s="47"/>
      <c r="M576" s="216" t="s">
        <v>79</v>
      </c>
      <c r="N576" s="217" t="s">
        <v>51</v>
      </c>
      <c r="O576" s="87"/>
      <c r="P576" s="218">
        <f>O576*H576</f>
        <v>0</v>
      </c>
      <c r="Q576" s="218">
        <v>0</v>
      </c>
      <c r="R576" s="218">
        <f>Q576*H576</f>
        <v>0</v>
      </c>
      <c r="S576" s="218">
        <v>0.255</v>
      </c>
      <c r="T576" s="219">
        <f>S576*H576</f>
        <v>75.6738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20" t="s">
        <v>237</v>
      </c>
      <c r="AT576" s="220" t="s">
        <v>129</v>
      </c>
      <c r="AU576" s="220" t="s">
        <v>90</v>
      </c>
      <c r="AY576" s="19" t="s">
        <v>127</v>
      </c>
      <c r="BE576" s="221">
        <f>IF(N576="základní",J576,0)</f>
        <v>0</v>
      </c>
      <c r="BF576" s="221">
        <f>IF(N576="snížená",J576,0)</f>
        <v>0</v>
      </c>
      <c r="BG576" s="221">
        <f>IF(N576="zákl. přenesená",J576,0)</f>
        <v>0</v>
      </c>
      <c r="BH576" s="221">
        <f>IF(N576="sníž. přenesená",J576,0)</f>
        <v>0</v>
      </c>
      <c r="BI576" s="221">
        <f>IF(N576="nulová",J576,0)</f>
        <v>0</v>
      </c>
      <c r="BJ576" s="19" t="s">
        <v>88</v>
      </c>
      <c r="BK576" s="221">
        <f>ROUND(I576*H576,2)</f>
        <v>0</v>
      </c>
      <c r="BL576" s="19" t="s">
        <v>237</v>
      </c>
      <c r="BM576" s="220" t="s">
        <v>963</v>
      </c>
    </row>
    <row r="577" s="2" customFormat="1">
      <c r="A577" s="41"/>
      <c r="B577" s="42"/>
      <c r="C577" s="43"/>
      <c r="D577" s="222" t="s">
        <v>136</v>
      </c>
      <c r="E577" s="43"/>
      <c r="F577" s="223" t="s">
        <v>964</v>
      </c>
      <c r="G577" s="43"/>
      <c r="H577" s="43"/>
      <c r="I577" s="224"/>
      <c r="J577" s="43"/>
      <c r="K577" s="43"/>
      <c r="L577" s="47"/>
      <c r="M577" s="225"/>
      <c r="N577" s="226"/>
      <c r="O577" s="87"/>
      <c r="P577" s="87"/>
      <c r="Q577" s="87"/>
      <c r="R577" s="87"/>
      <c r="S577" s="87"/>
      <c r="T577" s="88"/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T577" s="19" t="s">
        <v>136</v>
      </c>
      <c r="AU577" s="19" t="s">
        <v>90</v>
      </c>
    </row>
    <row r="578" s="2" customFormat="1">
      <c r="A578" s="41"/>
      <c r="B578" s="42"/>
      <c r="C578" s="43"/>
      <c r="D578" s="227" t="s">
        <v>138</v>
      </c>
      <c r="E578" s="43"/>
      <c r="F578" s="228" t="s">
        <v>941</v>
      </c>
      <c r="G578" s="43"/>
      <c r="H578" s="43"/>
      <c r="I578" s="224"/>
      <c r="J578" s="43"/>
      <c r="K578" s="43"/>
      <c r="L578" s="47"/>
      <c r="M578" s="225"/>
      <c r="N578" s="226"/>
      <c r="O578" s="87"/>
      <c r="P578" s="87"/>
      <c r="Q578" s="87"/>
      <c r="R578" s="87"/>
      <c r="S578" s="87"/>
      <c r="T578" s="88"/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T578" s="19" t="s">
        <v>138</v>
      </c>
      <c r="AU578" s="19" t="s">
        <v>90</v>
      </c>
    </row>
    <row r="579" s="13" customFormat="1">
      <c r="A579" s="13"/>
      <c r="B579" s="229"/>
      <c r="C579" s="230"/>
      <c r="D579" s="227" t="s">
        <v>162</v>
      </c>
      <c r="E579" s="231" t="s">
        <v>79</v>
      </c>
      <c r="F579" s="232" t="s">
        <v>965</v>
      </c>
      <c r="G579" s="230"/>
      <c r="H579" s="233">
        <v>53.399999999999999</v>
      </c>
      <c r="I579" s="234"/>
      <c r="J579" s="230"/>
      <c r="K579" s="230"/>
      <c r="L579" s="235"/>
      <c r="M579" s="236"/>
      <c r="N579" s="237"/>
      <c r="O579" s="237"/>
      <c r="P579" s="237"/>
      <c r="Q579" s="237"/>
      <c r="R579" s="237"/>
      <c r="S579" s="237"/>
      <c r="T579" s="23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9" t="s">
        <v>162</v>
      </c>
      <c r="AU579" s="239" t="s">
        <v>90</v>
      </c>
      <c r="AV579" s="13" t="s">
        <v>90</v>
      </c>
      <c r="AW579" s="13" t="s">
        <v>42</v>
      </c>
      <c r="AX579" s="13" t="s">
        <v>81</v>
      </c>
      <c r="AY579" s="239" t="s">
        <v>127</v>
      </c>
    </row>
    <row r="580" s="13" customFormat="1">
      <c r="A580" s="13"/>
      <c r="B580" s="229"/>
      <c r="C580" s="230"/>
      <c r="D580" s="227" t="s">
        <v>162</v>
      </c>
      <c r="E580" s="231" t="s">
        <v>79</v>
      </c>
      <c r="F580" s="232" t="s">
        <v>966</v>
      </c>
      <c r="G580" s="230"/>
      <c r="H580" s="233">
        <v>243.36000000000001</v>
      </c>
      <c r="I580" s="234"/>
      <c r="J580" s="230"/>
      <c r="K580" s="230"/>
      <c r="L580" s="235"/>
      <c r="M580" s="236"/>
      <c r="N580" s="237"/>
      <c r="O580" s="237"/>
      <c r="P580" s="237"/>
      <c r="Q580" s="237"/>
      <c r="R580" s="237"/>
      <c r="S580" s="237"/>
      <c r="T580" s="238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9" t="s">
        <v>162</v>
      </c>
      <c r="AU580" s="239" t="s">
        <v>90</v>
      </c>
      <c r="AV580" s="13" t="s">
        <v>90</v>
      </c>
      <c r="AW580" s="13" t="s">
        <v>42</v>
      </c>
      <c r="AX580" s="13" t="s">
        <v>81</v>
      </c>
      <c r="AY580" s="239" t="s">
        <v>127</v>
      </c>
    </row>
    <row r="581" s="14" customFormat="1">
      <c r="A581" s="14"/>
      <c r="B581" s="240"/>
      <c r="C581" s="241"/>
      <c r="D581" s="227" t="s">
        <v>162</v>
      </c>
      <c r="E581" s="242" t="s">
        <v>79</v>
      </c>
      <c r="F581" s="243" t="s">
        <v>216</v>
      </c>
      <c r="G581" s="241"/>
      <c r="H581" s="244">
        <v>296.75999999999999</v>
      </c>
      <c r="I581" s="245"/>
      <c r="J581" s="241"/>
      <c r="K581" s="241"/>
      <c r="L581" s="246"/>
      <c r="M581" s="247"/>
      <c r="N581" s="248"/>
      <c r="O581" s="248"/>
      <c r="P581" s="248"/>
      <c r="Q581" s="248"/>
      <c r="R581" s="248"/>
      <c r="S581" s="248"/>
      <c r="T581" s="249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0" t="s">
        <v>162</v>
      </c>
      <c r="AU581" s="250" t="s">
        <v>90</v>
      </c>
      <c r="AV581" s="14" t="s">
        <v>134</v>
      </c>
      <c r="AW581" s="14" t="s">
        <v>42</v>
      </c>
      <c r="AX581" s="14" t="s">
        <v>88</v>
      </c>
      <c r="AY581" s="250" t="s">
        <v>127</v>
      </c>
    </row>
    <row r="582" s="2" customFormat="1" ht="33" customHeight="1">
      <c r="A582" s="41"/>
      <c r="B582" s="42"/>
      <c r="C582" s="209" t="s">
        <v>967</v>
      </c>
      <c r="D582" s="209" t="s">
        <v>129</v>
      </c>
      <c r="E582" s="210" t="s">
        <v>968</v>
      </c>
      <c r="F582" s="211" t="s">
        <v>969</v>
      </c>
      <c r="G582" s="212" t="s">
        <v>132</v>
      </c>
      <c r="H582" s="213">
        <v>296.75999999999999</v>
      </c>
      <c r="I582" s="214"/>
      <c r="J582" s="215">
        <f>ROUND(I582*H582,2)</f>
        <v>0</v>
      </c>
      <c r="K582" s="211" t="s">
        <v>133</v>
      </c>
      <c r="L582" s="47"/>
      <c r="M582" s="216" t="s">
        <v>79</v>
      </c>
      <c r="N582" s="217" t="s">
        <v>51</v>
      </c>
      <c r="O582" s="87"/>
      <c r="P582" s="218">
        <f>O582*H582</f>
        <v>0</v>
      </c>
      <c r="Q582" s="218">
        <v>0</v>
      </c>
      <c r="R582" s="218">
        <f>Q582*H582</f>
        <v>0</v>
      </c>
      <c r="S582" s="218">
        <v>0</v>
      </c>
      <c r="T582" s="219">
        <f>S582*H582</f>
        <v>0</v>
      </c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R582" s="220" t="s">
        <v>237</v>
      </c>
      <c r="AT582" s="220" t="s">
        <v>129</v>
      </c>
      <c r="AU582" s="220" t="s">
        <v>90</v>
      </c>
      <c r="AY582" s="19" t="s">
        <v>127</v>
      </c>
      <c r="BE582" s="221">
        <f>IF(N582="základní",J582,0)</f>
        <v>0</v>
      </c>
      <c r="BF582" s="221">
        <f>IF(N582="snížená",J582,0)</f>
        <v>0</v>
      </c>
      <c r="BG582" s="221">
        <f>IF(N582="zákl. přenesená",J582,0)</f>
        <v>0</v>
      </c>
      <c r="BH582" s="221">
        <f>IF(N582="sníž. přenesená",J582,0)</f>
        <v>0</v>
      </c>
      <c r="BI582" s="221">
        <f>IF(N582="nulová",J582,0)</f>
        <v>0</v>
      </c>
      <c r="BJ582" s="19" t="s">
        <v>88</v>
      </c>
      <c r="BK582" s="221">
        <f>ROUND(I582*H582,2)</f>
        <v>0</v>
      </c>
      <c r="BL582" s="19" t="s">
        <v>237</v>
      </c>
      <c r="BM582" s="220" t="s">
        <v>970</v>
      </c>
    </row>
    <row r="583" s="2" customFormat="1">
      <c r="A583" s="41"/>
      <c r="B583" s="42"/>
      <c r="C583" s="43"/>
      <c r="D583" s="222" t="s">
        <v>136</v>
      </c>
      <c r="E583" s="43"/>
      <c r="F583" s="223" t="s">
        <v>971</v>
      </c>
      <c r="G583" s="43"/>
      <c r="H583" s="43"/>
      <c r="I583" s="224"/>
      <c r="J583" s="43"/>
      <c r="K583" s="43"/>
      <c r="L583" s="47"/>
      <c r="M583" s="225"/>
      <c r="N583" s="226"/>
      <c r="O583" s="87"/>
      <c r="P583" s="87"/>
      <c r="Q583" s="87"/>
      <c r="R583" s="87"/>
      <c r="S583" s="87"/>
      <c r="T583" s="88"/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T583" s="19" t="s">
        <v>136</v>
      </c>
      <c r="AU583" s="19" t="s">
        <v>90</v>
      </c>
    </row>
    <row r="584" s="2" customFormat="1">
      <c r="A584" s="41"/>
      <c r="B584" s="42"/>
      <c r="C584" s="43"/>
      <c r="D584" s="227" t="s">
        <v>138</v>
      </c>
      <c r="E584" s="43"/>
      <c r="F584" s="228" t="s">
        <v>972</v>
      </c>
      <c r="G584" s="43"/>
      <c r="H584" s="43"/>
      <c r="I584" s="224"/>
      <c r="J584" s="43"/>
      <c r="K584" s="43"/>
      <c r="L584" s="47"/>
      <c r="M584" s="225"/>
      <c r="N584" s="226"/>
      <c r="O584" s="87"/>
      <c r="P584" s="87"/>
      <c r="Q584" s="87"/>
      <c r="R584" s="87"/>
      <c r="S584" s="87"/>
      <c r="T584" s="88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19" t="s">
        <v>138</v>
      </c>
      <c r="AU584" s="19" t="s">
        <v>90</v>
      </c>
    </row>
    <row r="585" s="2" customFormat="1" ht="24.15" customHeight="1">
      <c r="A585" s="41"/>
      <c r="B585" s="42"/>
      <c r="C585" s="209" t="s">
        <v>973</v>
      </c>
      <c r="D585" s="209" t="s">
        <v>129</v>
      </c>
      <c r="E585" s="210" t="s">
        <v>974</v>
      </c>
      <c r="F585" s="211" t="s">
        <v>975</v>
      </c>
      <c r="G585" s="212" t="s">
        <v>132</v>
      </c>
      <c r="H585" s="213">
        <v>296.75999999999999</v>
      </c>
      <c r="I585" s="214"/>
      <c r="J585" s="215">
        <f>ROUND(I585*H585,2)</f>
        <v>0</v>
      </c>
      <c r="K585" s="211" t="s">
        <v>133</v>
      </c>
      <c r="L585" s="47"/>
      <c r="M585" s="216" t="s">
        <v>79</v>
      </c>
      <c r="N585" s="217" t="s">
        <v>51</v>
      </c>
      <c r="O585" s="87"/>
      <c r="P585" s="218">
        <f>O585*H585</f>
        <v>0</v>
      </c>
      <c r="Q585" s="218">
        <v>0.10100000000000001</v>
      </c>
      <c r="R585" s="218">
        <f>Q585*H585</f>
        <v>29.972760000000001</v>
      </c>
      <c r="S585" s="218">
        <v>0</v>
      </c>
      <c r="T585" s="219">
        <f>S585*H585</f>
        <v>0</v>
      </c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R585" s="220" t="s">
        <v>237</v>
      </c>
      <c r="AT585" s="220" t="s">
        <v>129</v>
      </c>
      <c r="AU585" s="220" t="s">
        <v>90</v>
      </c>
      <c r="AY585" s="19" t="s">
        <v>127</v>
      </c>
      <c r="BE585" s="221">
        <f>IF(N585="základní",J585,0)</f>
        <v>0</v>
      </c>
      <c r="BF585" s="221">
        <f>IF(N585="snížená",J585,0)</f>
        <v>0</v>
      </c>
      <c r="BG585" s="221">
        <f>IF(N585="zákl. přenesená",J585,0)</f>
        <v>0</v>
      </c>
      <c r="BH585" s="221">
        <f>IF(N585="sníž. přenesená",J585,0)</f>
        <v>0</v>
      </c>
      <c r="BI585" s="221">
        <f>IF(N585="nulová",J585,0)</f>
        <v>0</v>
      </c>
      <c r="BJ585" s="19" t="s">
        <v>88</v>
      </c>
      <c r="BK585" s="221">
        <f>ROUND(I585*H585,2)</f>
        <v>0</v>
      </c>
      <c r="BL585" s="19" t="s">
        <v>237</v>
      </c>
      <c r="BM585" s="220" t="s">
        <v>976</v>
      </c>
    </row>
    <row r="586" s="2" customFormat="1">
      <c r="A586" s="41"/>
      <c r="B586" s="42"/>
      <c r="C586" s="43"/>
      <c r="D586" s="222" t="s">
        <v>136</v>
      </c>
      <c r="E586" s="43"/>
      <c r="F586" s="223" t="s">
        <v>977</v>
      </c>
      <c r="G586" s="43"/>
      <c r="H586" s="43"/>
      <c r="I586" s="224"/>
      <c r="J586" s="43"/>
      <c r="K586" s="43"/>
      <c r="L586" s="47"/>
      <c r="M586" s="225"/>
      <c r="N586" s="226"/>
      <c r="O586" s="87"/>
      <c r="P586" s="87"/>
      <c r="Q586" s="87"/>
      <c r="R586" s="87"/>
      <c r="S586" s="87"/>
      <c r="T586" s="88"/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T586" s="19" t="s">
        <v>136</v>
      </c>
      <c r="AU586" s="19" t="s">
        <v>90</v>
      </c>
    </row>
    <row r="587" s="2" customFormat="1">
      <c r="A587" s="41"/>
      <c r="B587" s="42"/>
      <c r="C587" s="43"/>
      <c r="D587" s="227" t="s">
        <v>138</v>
      </c>
      <c r="E587" s="43"/>
      <c r="F587" s="228" t="s">
        <v>972</v>
      </c>
      <c r="G587" s="43"/>
      <c r="H587" s="43"/>
      <c r="I587" s="224"/>
      <c r="J587" s="43"/>
      <c r="K587" s="43"/>
      <c r="L587" s="47"/>
      <c r="M587" s="225"/>
      <c r="N587" s="226"/>
      <c r="O587" s="87"/>
      <c r="P587" s="87"/>
      <c r="Q587" s="87"/>
      <c r="R587" s="87"/>
      <c r="S587" s="87"/>
      <c r="T587" s="88"/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T587" s="19" t="s">
        <v>138</v>
      </c>
      <c r="AU587" s="19" t="s">
        <v>90</v>
      </c>
    </row>
    <row r="588" s="2" customFormat="1" ht="16.5" customHeight="1">
      <c r="A588" s="41"/>
      <c r="B588" s="42"/>
      <c r="C588" s="251" t="s">
        <v>978</v>
      </c>
      <c r="D588" s="251" t="s">
        <v>230</v>
      </c>
      <c r="E588" s="252" t="s">
        <v>979</v>
      </c>
      <c r="F588" s="253" t="s">
        <v>980</v>
      </c>
      <c r="G588" s="254" t="s">
        <v>132</v>
      </c>
      <c r="H588" s="255">
        <v>26.699999999999999</v>
      </c>
      <c r="I588" s="256"/>
      <c r="J588" s="257">
        <f>ROUND(I588*H588,2)</f>
        <v>0</v>
      </c>
      <c r="K588" s="253" t="s">
        <v>79</v>
      </c>
      <c r="L588" s="258"/>
      <c r="M588" s="259" t="s">
        <v>79</v>
      </c>
      <c r="N588" s="260" t="s">
        <v>51</v>
      </c>
      <c r="O588" s="87"/>
      <c r="P588" s="218">
        <f>O588*H588</f>
        <v>0</v>
      </c>
      <c r="Q588" s="218">
        <v>0</v>
      </c>
      <c r="R588" s="218">
        <f>Q588*H588</f>
        <v>0</v>
      </c>
      <c r="S588" s="218">
        <v>0</v>
      </c>
      <c r="T588" s="219">
        <f>S588*H588</f>
        <v>0</v>
      </c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R588" s="220" t="s">
        <v>420</v>
      </c>
      <c r="AT588" s="220" t="s">
        <v>230</v>
      </c>
      <c r="AU588" s="220" t="s">
        <v>90</v>
      </c>
      <c r="AY588" s="19" t="s">
        <v>127</v>
      </c>
      <c r="BE588" s="221">
        <f>IF(N588="základní",J588,0)</f>
        <v>0</v>
      </c>
      <c r="BF588" s="221">
        <f>IF(N588="snížená",J588,0)</f>
        <v>0</v>
      </c>
      <c r="BG588" s="221">
        <f>IF(N588="zákl. přenesená",J588,0)</f>
        <v>0</v>
      </c>
      <c r="BH588" s="221">
        <f>IF(N588="sníž. přenesená",J588,0)</f>
        <v>0</v>
      </c>
      <c r="BI588" s="221">
        <f>IF(N588="nulová",J588,0)</f>
        <v>0</v>
      </c>
      <c r="BJ588" s="19" t="s">
        <v>88</v>
      </c>
      <c r="BK588" s="221">
        <f>ROUND(I588*H588,2)</f>
        <v>0</v>
      </c>
      <c r="BL588" s="19" t="s">
        <v>237</v>
      </c>
      <c r="BM588" s="220" t="s">
        <v>981</v>
      </c>
    </row>
    <row r="589" s="2" customFormat="1">
      <c r="A589" s="41"/>
      <c r="B589" s="42"/>
      <c r="C589" s="43"/>
      <c r="D589" s="227" t="s">
        <v>138</v>
      </c>
      <c r="E589" s="43"/>
      <c r="F589" s="228" t="s">
        <v>982</v>
      </c>
      <c r="G589" s="43"/>
      <c r="H589" s="43"/>
      <c r="I589" s="224"/>
      <c r="J589" s="43"/>
      <c r="K589" s="43"/>
      <c r="L589" s="47"/>
      <c r="M589" s="225"/>
      <c r="N589" s="226"/>
      <c r="O589" s="87"/>
      <c r="P589" s="87"/>
      <c r="Q589" s="87"/>
      <c r="R589" s="87"/>
      <c r="S589" s="87"/>
      <c r="T589" s="88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T589" s="19" t="s">
        <v>138</v>
      </c>
      <c r="AU589" s="19" t="s">
        <v>90</v>
      </c>
    </row>
    <row r="590" s="13" customFormat="1">
      <c r="A590" s="13"/>
      <c r="B590" s="229"/>
      <c r="C590" s="230"/>
      <c r="D590" s="227" t="s">
        <v>162</v>
      </c>
      <c r="E590" s="231" t="s">
        <v>79</v>
      </c>
      <c r="F590" s="232" t="s">
        <v>983</v>
      </c>
      <c r="G590" s="230"/>
      <c r="H590" s="233">
        <v>26.699999999999999</v>
      </c>
      <c r="I590" s="234"/>
      <c r="J590" s="230"/>
      <c r="K590" s="230"/>
      <c r="L590" s="235"/>
      <c r="M590" s="236"/>
      <c r="N590" s="237"/>
      <c r="O590" s="237"/>
      <c r="P590" s="237"/>
      <c r="Q590" s="237"/>
      <c r="R590" s="237"/>
      <c r="S590" s="237"/>
      <c r="T590" s="238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9" t="s">
        <v>162</v>
      </c>
      <c r="AU590" s="239" t="s">
        <v>90</v>
      </c>
      <c r="AV590" s="13" t="s">
        <v>90</v>
      </c>
      <c r="AW590" s="13" t="s">
        <v>42</v>
      </c>
      <c r="AX590" s="13" t="s">
        <v>88</v>
      </c>
      <c r="AY590" s="239" t="s">
        <v>127</v>
      </c>
    </row>
    <row r="591" s="2" customFormat="1" ht="16.5" customHeight="1">
      <c r="A591" s="41"/>
      <c r="B591" s="42"/>
      <c r="C591" s="251" t="s">
        <v>984</v>
      </c>
      <c r="D591" s="251" t="s">
        <v>230</v>
      </c>
      <c r="E591" s="252" t="s">
        <v>985</v>
      </c>
      <c r="F591" s="253" t="s">
        <v>986</v>
      </c>
      <c r="G591" s="254" t="s">
        <v>132</v>
      </c>
      <c r="H591" s="255">
        <v>121.68000000000001</v>
      </c>
      <c r="I591" s="256"/>
      <c r="J591" s="257">
        <f>ROUND(I591*H591,2)</f>
        <v>0</v>
      </c>
      <c r="K591" s="253" t="s">
        <v>79</v>
      </c>
      <c r="L591" s="258"/>
      <c r="M591" s="259" t="s">
        <v>79</v>
      </c>
      <c r="N591" s="260" t="s">
        <v>51</v>
      </c>
      <c r="O591" s="87"/>
      <c r="P591" s="218">
        <f>O591*H591</f>
        <v>0</v>
      </c>
      <c r="Q591" s="218">
        <v>0</v>
      </c>
      <c r="R591" s="218">
        <f>Q591*H591</f>
        <v>0</v>
      </c>
      <c r="S591" s="218">
        <v>0</v>
      </c>
      <c r="T591" s="219">
        <f>S591*H591</f>
        <v>0</v>
      </c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R591" s="220" t="s">
        <v>420</v>
      </c>
      <c r="AT591" s="220" t="s">
        <v>230</v>
      </c>
      <c r="AU591" s="220" t="s">
        <v>90</v>
      </c>
      <c r="AY591" s="19" t="s">
        <v>127</v>
      </c>
      <c r="BE591" s="221">
        <f>IF(N591="základní",J591,0)</f>
        <v>0</v>
      </c>
      <c r="BF591" s="221">
        <f>IF(N591="snížená",J591,0)</f>
        <v>0</v>
      </c>
      <c r="BG591" s="221">
        <f>IF(N591="zákl. přenesená",J591,0)</f>
        <v>0</v>
      </c>
      <c r="BH591" s="221">
        <f>IF(N591="sníž. přenesená",J591,0)</f>
        <v>0</v>
      </c>
      <c r="BI591" s="221">
        <f>IF(N591="nulová",J591,0)</f>
        <v>0</v>
      </c>
      <c r="BJ591" s="19" t="s">
        <v>88</v>
      </c>
      <c r="BK591" s="221">
        <f>ROUND(I591*H591,2)</f>
        <v>0</v>
      </c>
      <c r="BL591" s="19" t="s">
        <v>237</v>
      </c>
      <c r="BM591" s="220" t="s">
        <v>987</v>
      </c>
    </row>
    <row r="592" s="2" customFormat="1">
      <c r="A592" s="41"/>
      <c r="B592" s="42"/>
      <c r="C592" s="43"/>
      <c r="D592" s="227" t="s">
        <v>138</v>
      </c>
      <c r="E592" s="43"/>
      <c r="F592" s="228" t="s">
        <v>982</v>
      </c>
      <c r="G592" s="43"/>
      <c r="H592" s="43"/>
      <c r="I592" s="224"/>
      <c r="J592" s="43"/>
      <c r="K592" s="43"/>
      <c r="L592" s="47"/>
      <c r="M592" s="225"/>
      <c r="N592" s="226"/>
      <c r="O592" s="87"/>
      <c r="P592" s="87"/>
      <c r="Q592" s="87"/>
      <c r="R592" s="87"/>
      <c r="S592" s="87"/>
      <c r="T592" s="88"/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T592" s="19" t="s">
        <v>138</v>
      </c>
      <c r="AU592" s="19" t="s">
        <v>90</v>
      </c>
    </row>
    <row r="593" s="13" customFormat="1">
      <c r="A593" s="13"/>
      <c r="B593" s="229"/>
      <c r="C593" s="230"/>
      <c r="D593" s="227" t="s">
        <v>162</v>
      </c>
      <c r="E593" s="231" t="s">
        <v>79</v>
      </c>
      <c r="F593" s="232" t="s">
        <v>988</v>
      </c>
      <c r="G593" s="230"/>
      <c r="H593" s="233">
        <v>121.68000000000001</v>
      </c>
      <c r="I593" s="234"/>
      <c r="J593" s="230"/>
      <c r="K593" s="230"/>
      <c r="L593" s="235"/>
      <c r="M593" s="236"/>
      <c r="N593" s="237"/>
      <c r="O593" s="237"/>
      <c r="P593" s="237"/>
      <c r="Q593" s="237"/>
      <c r="R593" s="237"/>
      <c r="S593" s="237"/>
      <c r="T593" s="238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9" t="s">
        <v>162</v>
      </c>
      <c r="AU593" s="239" t="s">
        <v>90</v>
      </c>
      <c r="AV593" s="13" t="s">
        <v>90</v>
      </c>
      <c r="AW593" s="13" t="s">
        <v>42</v>
      </c>
      <c r="AX593" s="13" t="s">
        <v>88</v>
      </c>
      <c r="AY593" s="239" t="s">
        <v>127</v>
      </c>
    </row>
    <row r="594" s="2" customFormat="1" ht="24.15" customHeight="1">
      <c r="A594" s="41"/>
      <c r="B594" s="42"/>
      <c r="C594" s="209" t="s">
        <v>989</v>
      </c>
      <c r="D594" s="209" t="s">
        <v>129</v>
      </c>
      <c r="E594" s="210" t="s">
        <v>990</v>
      </c>
      <c r="F594" s="211" t="s">
        <v>991</v>
      </c>
      <c r="G594" s="212" t="s">
        <v>132</v>
      </c>
      <c r="H594" s="213">
        <v>183.21000000000001</v>
      </c>
      <c r="I594" s="214"/>
      <c r="J594" s="215">
        <f>ROUND(I594*H594,2)</f>
        <v>0</v>
      </c>
      <c r="K594" s="211" t="s">
        <v>133</v>
      </c>
      <c r="L594" s="47"/>
      <c r="M594" s="216" t="s">
        <v>79</v>
      </c>
      <c r="N594" s="217" t="s">
        <v>51</v>
      </c>
      <c r="O594" s="87"/>
      <c r="P594" s="218">
        <f>O594*H594</f>
        <v>0</v>
      </c>
      <c r="Q594" s="218">
        <v>0</v>
      </c>
      <c r="R594" s="218">
        <f>Q594*H594</f>
        <v>0</v>
      </c>
      <c r="S594" s="218">
        <v>0.28999999999999998</v>
      </c>
      <c r="T594" s="219">
        <f>S594*H594</f>
        <v>53.130899999999997</v>
      </c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R594" s="220" t="s">
        <v>237</v>
      </c>
      <c r="AT594" s="220" t="s">
        <v>129</v>
      </c>
      <c r="AU594" s="220" t="s">
        <v>90</v>
      </c>
      <c r="AY594" s="19" t="s">
        <v>127</v>
      </c>
      <c r="BE594" s="221">
        <f>IF(N594="základní",J594,0)</f>
        <v>0</v>
      </c>
      <c r="BF594" s="221">
        <f>IF(N594="snížená",J594,0)</f>
        <v>0</v>
      </c>
      <c r="BG594" s="221">
        <f>IF(N594="zákl. přenesená",J594,0)</f>
        <v>0</v>
      </c>
      <c r="BH594" s="221">
        <f>IF(N594="sníž. přenesená",J594,0)</f>
        <v>0</v>
      </c>
      <c r="BI594" s="221">
        <f>IF(N594="nulová",J594,0)</f>
        <v>0</v>
      </c>
      <c r="BJ594" s="19" t="s">
        <v>88</v>
      </c>
      <c r="BK594" s="221">
        <f>ROUND(I594*H594,2)</f>
        <v>0</v>
      </c>
      <c r="BL594" s="19" t="s">
        <v>237</v>
      </c>
      <c r="BM594" s="220" t="s">
        <v>992</v>
      </c>
    </row>
    <row r="595" s="2" customFormat="1">
      <c r="A595" s="41"/>
      <c r="B595" s="42"/>
      <c r="C595" s="43"/>
      <c r="D595" s="222" t="s">
        <v>136</v>
      </c>
      <c r="E595" s="43"/>
      <c r="F595" s="223" t="s">
        <v>993</v>
      </c>
      <c r="G595" s="43"/>
      <c r="H595" s="43"/>
      <c r="I595" s="224"/>
      <c r="J595" s="43"/>
      <c r="K595" s="43"/>
      <c r="L595" s="47"/>
      <c r="M595" s="225"/>
      <c r="N595" s="226"/>
      <c r="O595" s="87"/>
      <c r="P595" s="87"/>
      <c r="Q595" s="87"/>
      <c r="R595" s="87"/>
      <c r="S595" s="87"/>
      <c r="T595" s="88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T595" s="19" t="s">
        <v>136</v>
      </c>
      <c r="AU595" s="19" t="s">
        <v>90</v>
      </c>
    </row>
    <row r="596" s="2" customFormat="1">
      <c r="A596" s="41"/>
      <c r="B596" s="42"/>
      <c r="C596" s="43"/>
      <c r="D596" s="227" t="s">
        <v>138</v>
      </c>
      <c r="E596" s="43"/>
      <c r="F596" s="228" t="s">
        <v>994</v>
      </c>
      <c r="G596" s="43"/>
      <c r="H596" s="43"/>
      <c r="I596" s="224"/>
      <c r="J596" s="43"/>
      <c r="K596" s="43"/>
      <c r="L596" s="47"/>
      <c r="M596" s="225"/>
      <c r="N596" s="226"/>
      <c r="O596" s="87"/>
      <c r="P596" s="87"/>
      <c r="Q596" s="87"/>
      <c r="R596" s="87"/>
      <c r="S596" s="87"/>
      <c r="T596" s="88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T596" s="19" t="s">
        <v>138</v>
      </c>
      <c r="AU596" s="19" t="s">
        <v>90</v>
      </c>
    </row>
    <row r="597" s="13" customFormat="1">
      <c r="A597" s="13"/>
      <c r="B597" s="229"/>
      <c r="C597" s="230"/>
      <c r="D597" s="227" t="s">
        <v>162</v>
      </c>
      <c r="E597" s="231" t="s">
        <v>79</v>
      </c>
      <c r="F597" s="232" t="s">
        <v>995</v>
      </c>
      <c r="G597" s="230"/>
      <c r="H597" s="233">
        <v>81.099999999999994</v>
      </c>
      <c r="I597" s="234"/>
      <c r="J597" s="230"/>
      <c r="K597" s="230"/>
      <c r="L597" s="235"/>
      <c r="M597" s="236"/>
      <c r="N597" s="237"/>
      <c r="O597" s="237"/>
      <c r="P597" s="237"/>
      <c r="Q597" s="237"/>
      <c r="R597" s="237"/>
      <c r="S597" s="237"/>
      <c r="T597" s="238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9" t="s">
        <v>162</v>
      </c>
      <c r="AU597" s="239" t="s">
        <v>90</v>
      </c>
      <c r="AV597" s="13" t="s">
        <v>90</v>
      </c>
      <c r="AW597" s="13" t="s">
        <v>42</v>
      </c>
      <c r="AX597" s="13" t="s">
        <v>81</v>
      </c>
      <c r="AY597" s="239" t="s">
        <v>127</v>
      </c>
    </row>
    <row r="598" s="13" customFormat="1">
      <c r="A598" s="13"/>
      <c r="B598" s="229"/>
      <c r="C598" s="230"/>
      <c r="D598" s="227" t="s">
        <v>162</v>
      </c>
      <c r="E598" s="231" t="s">
        <v>79</v>
      </c>
      <c r="F598" s="232" t="s">
        <v>996</v>
      </c>
      <c r="G598" s="230"/>
      <c r="H598" s="233">
        <v>20.25</v>
      </c>
      <c r="I598" s="234"/>
      <c r="J598" s="230"/>
      <c r="K598" s="230"/>
      <c r="L598" s="235"/>
      <c r="M598" s="236"/>
      <c r="N598" s="237"/>
      <c r="O598" s="237"/>
      <c r="P598" s="237"/>
      <c r="Q598" s="237"/>
      <c r="R598" s="237"/>
      <c r="S598" s="237"/>
      <c r="T598" s="238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9" t="s">
        <v>162</v>
      </c>
      <c r="AU598" s="239" t="s">
        <v>90</v>
      </c>
      <c r="AV598" s="13" t="s">
        <v>90</v>
      </c>
      <c r="AW598" s="13" t="s">
        <v>42</v>
      </c>
      <c r="AX598" s="13" t="s">
        <v>81</v>
      </c>
      <c r="AY598" s="239" t="s">
        <v>127</v>
      </c>
    </row>
    <row r="599" s="13" customFormat="1">
      <c r="A599" s="13"/>
      <c r="B599" s="229"/>
      <c r="C599" s="230"/>
      <c r="D599" s="227" t="s">
        <v>162</v>
      </c>
      <c r="E599" s="231" t="s">
        <v>79</v>
      </c>
      <c r="F599" s="232" t="s">
        <v>997</v>
      </c>
      <c r="G599" s="230"/>
      <c r="H599" s="233">
        <v>81.859999999999999</v>
      </c>
      <c r="I599" s="234"/>
      <c r="J599" s="230"/>
      <c r="K599" s="230"/>
      <c r="L599" s="235"/>
      <c r="M599" s="236"/>
      <c r="N599" s="237"/>
      <c r="O599" s="237"/>
      <c r="P599" s="237"/>
      <c r="Q599" s="237"/>
      <c r="R599" s="237"/>
      <c r="S599" s="237"/>
      <c r="T599" s="238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9" t="s">
        <v>162</v>
      </c>
      <c r="AU599" s="239" t="s">
        <v>90</v>
      </c>
      <c r="AV599" s="13" t="s">
        <v>90</v>
      </c>
      <c r="AW599" s="13" t="s">
        <v>42</v>
      </c>
      <c r="AX599" s="13" t="s">
        <v>81</v>
      </c>
      <c r="AY599" s="239" t="s">
        <v>127</v>
      </c>
    </row>
    <row r="600" s="14" customFormat="1">
      <c r="A600" s="14"/>
      <c r="B600" s="240"/>
      <c r="C600" s="241"/>
      <c r="D600" s="227" t="s">
        <v>162</v>
      </c>
      <c r="E600" s="242" t="s">
        <v>79</v>
      </c>
      <c r="F600" s="243" t="s">
        <v>216</v>
      </c>
      <c r="G600" s="241"/>
      <c r="H600" s="244">
        <v>183.20999999999998</v>
      </c>
      <c r="I600" s="245"/>
      <c r="J600" s="241"/>
      <c r="K600" s="241"/>
      <c r="L600" s="246"/>
      <c r="M600" s="247"/>
      <c r="N600" s="248"/>
      <c r="O600" s="248"/>
      <c r="P600" s="248"/>
      <c r="Q600" s="248"/>
      <c r="R600" s="248"/>
      <c r="S600" s="248"/>
      <c r="T600" s="249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0" t="s">
        <v>162</v>
      </c>
      <c r="AU600" s="250" t="s">
        <v>90</v>
      </c>
      <c r="AV600" s="14" t="s">
        <v>134</v>
      </c>
      <c r="AW600" s="14" t="s">
        <v>42</v>
      </c>
      <c r="AX600" s="14" t="s">
        <v>88</v>
      </c>
      <c r="AY600" s="250" t="s">
        <v>127</v>
      </c>
    </row>
    <row r="601" s="2" customFormat="1" ht="24.15" customHeight="1">
      <c r="A601" s="41"/>
      <c r="B601" s="42"/>
      <c r="C601" s="209" t="s">
        <v>998</v>
      </c>
      <c r="D601" s="209" t="s">
        <v>129</v>
      </c>
      <c r="E601" s="210" t="s">
        <v>999</v>
      </c>
      <c r="F601" s="211" t="s">
        <v>1000</v>
      </c>
      <c r="G601" s="212" t="s">
        <v>132</v>
      </c>
      <c r="H601" s="213">
        <v>183.21000000000001</v>
      </c>
      <c r="I601" s="214"/>
      <c r="J601" s="215">
        <f>ROUND(I601*H601,2)</f>
        <v>0</v>
      </c>
      <c r="K601" s="211" t="s">
        <v>133</v>
      </c>
      <c r="L601" s="47"/>
      <c r="M601" s="216" t="s">
        <v>79</v>
      </c>
      <c r="N601" s="217" t="s">
        <v>51</v>
      </c>
      <c r="O601" s="87"/>
      <c r="P601" s="218">
        <f>O601*H601</f>
        <v>0</v>
      </c>
      <c r="Q601" s="218">
        <v>0.30360999999999999</v>
      </c>
      <c r="R601" s="218">
        <f>Q601*H601</f>
        <v>55.624388099999997</v>
      </c>
      <c r="S601" s="218">
        <v>0</v>
      </c>
      <c r="T601" s="219">
        <f>S601*H601</f>
        <v>0</v>
      </c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R601" s="220" t="s">
        <v>237</v>
      </c>
      <c r="AT601" s="220" t="s">
        <v>129</v>
      </c>
      <c r="AU601" s="220" t="s">
        <v>90</v>
      </c>
      <c r="AY601" s="19" t="s">
        <v>127</v>
      </c>
      <c r="BE601" s="221">
        <f>IF(N601="základní",J601,0)</f>
        <v>0</v>
      </c>
      <c r="BF601" s="221">
        <f>IF(N601="snížená",J601,0)</f>
        <v>0</v>
      </c>
      <c r="BG601" s="221">
        <f>IF(N601="zákl. přenesená",J601,0)</f>
        <v>0</v>
      </c>
      <c r="BH601" s="221">
        <f>IF(N601="sníž. přenesená",J601,0)</f>
        <v>0</v>
      </c>
      <c r="BI601" s="221">
        <f>IF(N601="nulová",J601,0)</f>
        <v>0</v>
      </c>
      <c r="BJ601" s="19" t="s">
        <v>88</v>
      </c>
      <c r="BK601" s="221">
        <f>ROUND(I601*H601,2)</f>
        <v>0</v>
      </c>
      <c r="BL601" s="19" t="s">
        <v>237</v>
      </c>
      <c r="BM601" s="220" t="s">
        <v>1001</v>
      </c>
    </row>
    <row r="602" s="2" customFormat="1">
      <c r="A602" s="41"/>
      <c r="B602" s="42"/>
      <c r="C602" s="43"/>
      <c r="D602" s="222" t="s">
        <v>136</v>
      </c>
      <c r="E602" s="43"/>
      <c r="F602" s="223" t="s">
        <v>1002</v>
      </c>
      <c r="G602" s="43"/>
      <c r="H602" s="43"/>
      <c r="I602" s="224"/>
      <c r="J602" s="43"/>
      <c r="K602" s="43"/>
      <c r="L602" s="47"/>
      <c r="M602" s="225"/>
      <c r="N602" s="226"/>
      <c r="O602" s="87"/>
      <c r="P602" s="87"/>
      <c r="Q602" s="87"/>
      <c r="R602" s="87"/>
      <c r="S602" s="87"/>
      <c r="T602" s="88"/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T602" s="19" t="s">
        <v>136</v>
      </c>
      <c r="AU602" s="19" t="s">
        <v>90</v>
      </c>
    </row>
    <row r="603" s="2" customFormat="1">
      <c r="A603" s="41"/>
      <c r="B603" s="42"/>
      <c r="C603" s="43"/>
      <c r="D603" s="227" t="s">
        <v>138</v>
      </c>
      <c r="E603" s="43"/>
      <c r="F603" s="228" t="s">
        <v>1003</v>
      </c>
      <c r="G603" s="43"/>
      <c r="H603" s="43"/>
      <c r="I603" s="224"/>
      <c r="J603" s="43"/>
      <c r="K603" s="43"/>
      <c r="L603" s="47"/>
      <c r="M603" s="225"/>
      <c r="N603" s="226"/>
      <c r="O603" s="87"/>
      <c r="P603" s="87"/>
      <c r="Q603" s="87"/>
      <c r="R603" s="87"/>
      <c r="S603" s="87"/>
      <c r="T603" s="88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T603" s="19" t="s">
        <v>138</v>
      </c>
      <c r="AU603" s="19" t="s">
        <v>90</v>
      </c>
    </row>
    <row r="604" s="2" customFormat="1" ht="16.5" customHeight="1">
      <c r="A604" s="41"/>
      <c r="B604" s="42"/>
      <c r="C604" s="209" t="s">
        <v>1004</v>
      </c>
      <c r="D604" s="209" t="s">
        <v>129</v>
      </c>
      <c r="E604" s="210" t="s">
        <v>1005</v>
      </c>
      <c r="F604" s="211" t="s">
        <v>1006</v>
      </c>
      <c r="G604" s="212" t="s">
        <v>193</v>
      </c>
      <c r="H604" s="213">
        <v>422</v>
      </c>
      <c r="I604" s="214"/>
      <c r="J604" s="215">
        <f>ROUND(I604*H604,2)</f>
        <v>0</v>
      </c>
      <c r="K604" s="211" t="s">
        <v>133</v>
      </c>
      <c r="L604" s="47"/>
      <c r="M604" s="216" t="s">
        <v>79</v>
      </c>
      <c r="N604" s="217" t="s">
        <v>51</v>
      </c>
      <c r="O604" s="87"/>
      <c r="P604" s="218">
        <f>O604*H604</f>
        <v>0</v>
      </c>
      <c r="Q604" s="218">
        <v>0</v>
      </c>
      <c r="R604" s="218">
        <f>Q604*H604</f>
        <v>0</v>
      </c>
      <c r="S604" s="218">
        <v>0</v>
      </c>
      <c r="T604" s="219">
        <f>S604*H604</f>
        <v>0</v>
      </c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R604" s="220" t="s">
        <v>237</v>
      </c>
      <c r="AT604" s="220" t="s">
        <v>129</v>
      </c>
      <c r="AU604" s="220" t="s">
        <v>90</v>
      </c>
      <c r="AY604" s="19" t="s">
        <v>127</v>
      </c>
      <c r="BE604" s="221">
        <f>IF(N604="základní",J604,0)</f>
        <v>0</v>
      </c>
      <c r="BF604" s="221">
        <f>IF(N604="snížená",J604,0)</f>
        <v>0</v>
      </c>
      <c r="BG604" s="221">
        <f>IF(N604="zákl. přenesená",J604,0)</f>
        <v>0</v>
      </c>
      <c r="BH604" s="221">
        <f>IF(N604="sníž. přenesená",J604,0)</f>
        <v>0</v>
      </c>
      <c r="BI604" s="221">
        <f>IF(N604="nulová",J604,0)</f>
        <v>0</v>
      </c>
      <c r="BJ604" s="19" t="s">
        <v>88</v>
      </c>
      <c r="BK604" s="221">
        <f>ROUND(I604*H604,2)</f>
        <v>0</v>
      </c>
      <c r="BL604" s="19" t="s">
        <v>237</v>
      </c>
      <c r="BM604" s="220" t="s">
        <v>1007</v>
      </c>
    </row>
    <row r="605" s="2" customFormat="1">
      <c r="A605" s="41"/>
      <c r="B605" s="42"/>
      <c r="C605" s="43"/>
      <c r="D605" s="222" t="s">
        <v>136</v>
      </c>
      <c r="E605" s="43"/>
      <c r="F605" s="223" t="s">
        <v>1008</v>
      </c>
      <c r="G605" s="43"/>
      <c r="H605" s="43"/>
      <c r="I605" s="224"/>
      <c r="J605" s="43"/>
      <c r="K605" s="43"/>
      <c r="L605" s="47"/>
      <c r="M605" s="225"/>
      <c r="N605" s="226"/>
      <c r="O605" s="87"/>
      <c r="P605" s="87"/>
      <c r="Q605" s="87"/>
      <c r="R605" s="87"/>
      <c r="S605" s="87"/>
      <c r="T605" s="88"/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T605" s="19" t="s">
        <v>136</v>
      </c>
      <c r="AU605" s="19" t="s">
        <v>90</v>
      </c>
    </row>
    <row r="606" s="2" customFormat="1">
      <c r="A606" s="41"/>
      <c r="B606" s="42"/>
      <c r="C606" s="43"/>
      <c r="D606" s="227" t="s">
        <v>138</v>
      </c>
      <c r="E606" s="43"/>
      <c r="F606" s="228" t="s">
        <v>1009</v>
      </c>
      <c r="G606" s="43"/>
      <c r="H606" s="43"/>
      <c r="I606" s="224"/>
      <c r="J606" s="43"/>
      <c r="K606" s="43"/>
      <c r="L606" s="47"/>
      <c r="M606" s="225"/>
      <c r="N606" s="226"/>
      <c r="O606" s="87"/>
      <c r="P606" s="87"/>
      <c r="Q606" s="87"/>
      <c r="R606" s="87"/>
      <c r="S606" s="87"/>
      <c r="T606" s="88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T606" s="19" t="s">
        <v>138</v>
      </c>
      <c r="AU606" s="19" t="s">
        <v>90</v>
      </c>
    </row>
    <row r="607" s="13" customFormat="1">
      <c r="A607" s="13"/>
      <c r="B607" s="229"/>
      <c r="C607" s="230"/>
      <c r="D607" s="227" t="s">
        <v>162</v>
      </c>
      <c r="E607" s="231" t="s">
        <v>79</v>
      </c>
      <c r="F607" s="232" t="s">
        <v>1010</v>
      </c>
      <c r="G607" s="230"/>
      <c r="H607" s="233">
        <v>422</v>
      </c>
      <c r="I607" s="234"/>
      <c r="J607" s="230"/>
      <c r="K607" s="230"/>
      <c r="L607" s="235"/>
      <c r="M607" s="236"/>
      <c r="N607" s="237"/>
      <c r="O607" s="237"/>
      <c r="P607" s="237"/>
      <c r="Q607" s="237"/>
      <c r="R607" s="237"/>
      <c r="S607" s="237"/>
      <c r="T607" s="238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9" t="s">
        <v>162</v>
      </c>
      <c r="AU607" s="239" t="s">
        <v>90</v>
      </c>
      <c r="AV607" s="13" t="s">
        <v>90</v>
      </c>
      <c r="AW607" s="13" t="s">
        <v>42</v>
      </c>
      <c r="AX607" s="13" t="s">
        <v>88</v>
      </c>
      <c r="AY607" s="239" t="s">
        <v>127</v>
      </c>
    </row>
    <row r="608" s="2" customFormat="1" ht="24.15" customHeight="1">
      <c r="A608" s="41"/>
      <c r="B608" s="42"/>
      <c r="C608" s="209" t="s">
        <v>488</v>
      </c>
      <c r="D608" s="209" t="s">
        <v>129</v>
      </c>
      <c r="E608" s="210" t="s">
        <v>1011</v>
      </c>
      <c r="F608" s="211" t="s">
        <v>1012</v>
      </c>
      <c r="G608" s="212" t="s">
        <v>132</v>
      </c>
      <c r="H608" s="213">
        <v>212</v>
      </c>
      <c r="I608" s="214"/>
      <c r="J608" s="215">
        <f>ROUND(I608*H608,2)</f>
        <v>0</v>
      </c>
      <c r="K608" s="211" t="s">
        <v>133</v>
      </c>
      <c r="L608" s="47"/>
      <c r="M608" s="216" t="s">
        <v>79</v>
      </c>
      <c r="N608" s="217" t="s">
        <v>51</v>
      </c>
      <c r="O608" s="87"/>
      <c r="P608" s="218">
        <f>O608*H608</f>
        <v>0</v>
      </c>
      <c r="Q608" s="218">
        <v>0</v>
      </c>
      <c r="R608" s="218">
        <f>Q608*H608</f>
        <v>0</v>
      </c>
      <c r="S608" s="218">
        <v>0.12</v>
      </c>
      <c r="T608" s="219">
        <f>S608*H608</f>
        <v>25.439999999999998</v>
      </c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R608" s="220" t="s">
        <v>237</v>
      </c>
      <c r="AT608" s="220" t="s">
        <v>129</v>
      </c>
      <c r="AU608" s="220" t="s">
        <v>90</v>
      </c>
      <c r="AY608" s="19" t="s">
        <v>127</v>
      </c>
      <c r="BE608" s="221">
        <f>IF(N608="základní",J608,0)</f>
        <v>0</v>
      </c>
      <c r="BF608" s="221">
        <f>IF(N608="snížená",J608,0)</f>
        <v>0</v>
      </c>
      <c r="BG608" s="221">
        <f>IF(N608="zákl. přenesená",J608,0)</f>
        <v>0</v>
      </c>
      <c r="BH608" s="221">
        <f>IF(N608="sníž. přenesená",J608,0)</f>
        <v>0</v>
      </c>
      <c r="BI608" s="221">
        <f>IF(N608="nulová",J608,0)</f>
        <v>0</v>
      </c>
      <c r="BJ608" s="19" t="s">
        <v>88</v>
      </c>
      <c r="BK608" s="221">
        <f>ROUND(I608*H608,2)</f>
        <v>0</v>
      </c>
      <c r="BL608" s="19" t="s">
        <v>237</v>
      </c>
      <c r="BM608" s="220" t="s">
        <v>1013</v>
      </c>
    </row>
    <row r="609" s="2" customFormat="1">
      <c r="A609" s="41"/>
      <c r="B609" s="42"/>
      <c r="C609" s="43"/>
      <c r="D609" s="222" t="s">
        <v>136</v>
      </c>
      <c r="E609" s="43"/>
      <c r="F609" s="223" t="s">
        <v>1014</v>
      </c>
      <c r="G609" s="43"/>
      <c r="H609" s="43"/>
      <c r="I609" s="224"/>
      <c r="J609" s="43"/>
      <c r="K609" s="43"/>
      <c r="L609" s="47"/>
      <c r="M609" s="225"/>
      <c r="N609" s="226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T609" s="19" t="s">
        <v>136</v>
      </c>
      <c r="AU609" s="19" t="s">
        <v>90</v>
      </c>
    </row>
    <row r="610" s="2" customFormat="1">
      <c r="A610" s="41"/>
      <c r="B610" s="42"/>
      <c r="C610" s="43"/>
      <c r="D610" s="227" t="s">
        <v>138</v>
      </c>
      <c r="E610" s="43"/>
      <c r="F610" s="228" t="s">
        <v>1015</v>
      </c>
      <c r="G610" s="43"/>
      <c r="H610" s="43"/>
      <c r="I610" s="224"/>
      <c r="J610" s="43"/>
      <c r="K610" s="43"/>
      <c r="L610" s="47"/>
      <c r="M610" s="225"/>
      <c r="N610" s="226"/>
      <c r="O610" s="87"/>
      <c r="P610" s="87"/>
      <c r="Q610" s="87"/>
      <c r="R610" s="87"/>
      <c r="S610" s="87"/>
      <c r="T610" s="88"/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T610" s="19" t="s">
        <v>138</v>
      </c>
      <c r="AU610" s="19" t="s">
        <v>90</v>
      </c>
    </row>
    <row r="611" s="13" customFormat="1">
      <c r="A611" s="13"/>
      <c r="B611" s="229"/>
      <c r="C611" s="230"/>
      <c r="D611" s="227" t="s">
        <v>162</v>
      </c>
      <c r="E611" s="231" t="s">
        <v>79</v>
      </c>
      <c r="F611" s="232" t="s">
        <v>1016</v>
      </c>
      <c r="G611" s="230"/>
      <c r="H611" s="233">
        <v>212</v>
      </c>
      <c r="I611" s="234"/>
      <c r="J611" s="230"/>
      <c r="K611" s="230"/>
      <c r="L611" s="235"/>
      <c r="M611" s="236"/>
      <c r="N611" s="237"/>
      <c r="O611" s="237"/>
      <c r="P611" s="237"/>
      <c r="Q611" s="237"/>
      <c r="R611" s="237"/>
      <c r="S611" s="237"/>
      <c r="T611" s="23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9" t="s">
        <v>162</v>
      </c>
      <c r="AU611" s="239" t="s">
        <v>90</v>
      </c>
      <c r="AV611" s="13" t="s">
        <v>90</v>
      </c>
      <c r="AW611" s="13" t="s">
        <v>42</v>
      </c>
      <c r="AX611" s="13" t="s">
        <v>88</v>
      </c>
      <c r="AY611" s="239" t="s">
        <v>127</v>
      </c>
    </row>
    <row r="612" s="2" customFormat="1" ht="16.5" customHeight="1">
      <c r="A612" s="41"/>
      <c r="B612" s="42"/>
      <c r="C612" s="209" t="s">
        <v>1017</v>
      </c>
      <c r="D612" s="209" t="s">
        <v>129</v>
      </c>
      <c r="E612" s="210" t="s">
        <v>1018</v>
      </c>
      <c r="F612" s="211" t="s">
        <v>1019</v>
      </c>
      <c r="G612" s="212" t="s">
        <v>193</v>
      </c>
      <c r="H612" s="213">
        <v>422</v>
      </c>
      <c r="I612" s="214"/>
      <c r="J612" s="215">
        <f>ROUND(I612*H612,2)</f>
        <v>0</v>
      </c>
      <c r="K612" s="211" t="s">
        <v>133</v>
      </c>
      <c r="L612" s="47"/>
      <c r="M612" s="216" t="s">
        <v>79</v>
      </c>
      <c r="N612" s="217" t="s">
        <v>51</v>
      </c>
      <c r="O612" s="87"/>
      <c r="P612" s="218">
        <f>O612*H612</f>
        <v>0</v>
      </c>
      <c r="Q612" s="218">
        <v>3.0000000000000001E-05</v>
      </c>
      <c r="R612" s="218">
        <f>Q612*H612</f>
        <v>0.012660000000000001</v>
      </c>
      <c r="S612" s="218">
        <v>0</v>
      </c>
      <c r="T612" s="219">
        <f>S612*H612</f>
        <v>0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20" t="s">
        <v>237</v>
      </c>
      <c r="AT612" s="220" t="s">
        <v>129</v>
      </c>
      <c r="AU612" s="220" t="s">
        <v>90</v>
      </c>
      <c r="AY612" s="19" t="s">
        <v>127</v>
      </c>
      <c r="BE612" s="221">
        <f>IF(N612="základní",J612,0)</f>
        <v>0</v>
      </c>
      <c r="BF612" s="221">
        <f>IF(N612="snížená",J612,0)</f>
        <v>0</v>
      </c>
      <c r="BG612" s="221">
        <f>IF(N612="zákl. přenesená",J612,0)</f>
        <v>0</v>
      </c>
      <c r="BH612" s="221">
        <f>IF(N612="sníž. přenesená",J612,0)</f>
        <v>0</v>
      </c>
      <c r="BI612" s="221">
        <f>IF(N612="nulová",J612,0)</f>
        <v>0</v>
      </c>
      <c r="BJ612" s="19" t="s">
        <v>88</v>
      </c>
      <c r="BK612" s="221">
        <f>ROUND(I612*H612,2)</f>
        <v>0</v>
      </c>
      <c r="BL612" s="19" t="s">
        <v>237</v>
      </c>
      <c r="BM612" s="220" t="s">
        <v>1020</v>
      </c>
    </row>
    <row r="613" s="2" customFormat="1">
      <c r="A613" s="41"/>
      <c r="B613" s="42"/>
      <c r="C613" s="43"/>
      <c r="D613" s="222" t="s">
        <v>136</v>
      </c>
      <c r="E613" s="43"/>
      <c r="F613" s="223" t="s">
        <v>1021</v>
      </c>
      <c r="G613" s="43"/>
      <c r="H613" s="43"/>
      <c r="I613" s="224"/>
      <c r="J613" s="43"/>
      <c r="K613" s="43"/>
      <c r="L613" s="47"/>
      <c r="M613" s="225"/>
      <c r="N613" s="226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19" t="s">
        <v>136</v>
      </c>
      <c r="AU613" s="19" t="s">
        <v>90</v>
      </c>
    </row>
    <row r="614" s="2" customFormat="1">
      <c r="A614" s="41"/>
      <c r="B614" s="42"/>
      <c r="C614" s="43"/>
      <c r="D614" s="227" t="s">
        <v>138</v>
      </c>
      <c r="E614" s="43"/>
      <c r="F614" s="228" t="s">
        <v>1009</v>
      </c>
      <c r="G614" s="43"/>
      <c r="H614" s="43"/>
      <c r="I614" s="224"/>
      <c r="J614" s="43"/>
      <c r="K614" s="43"/>
      <c r="L614" s="47"/>
      <c r="M614" s="225"/>
      <c r="N614" s="226"/>
      <c r="O614" s="87"/>
      <c r="P614" s="87"/>
      <c r="Q614" s="87"/>
      <c r="R614" s="87"/>
      <c r="S614" s="87"/>
      <c r="T614" s="88"/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T614" s="19" t="s">
        <v>138</v>
      </c>
      <c r="AU614" s="19" t="s">
        <v>90</v>
      </c>
    </row>
    <row r="615" s="13" customFormat="1">
      <c r="A615" s="13"/>
      <c r="B615" s="229"/>
      <c r="C615" s="230"/>
      <c r="D615" s="227" t="s">
        <v>162</v>
      </c>
      <c r="E615" s="231" t="s">
        <v>79</v>
      </c>
      <c r="F615" s="232" t="s">
        <v>1010</v>
      </c>
      <c r="G615" s="230"/>
      <c r="H615" s="233">
        <v>422</v>
      </c>
      <c r="I615" s="234"/>
      <c r="J615" s="230"/>
      <c r="K615" s="230"/>
      <c r="L615" s="235"/>
      <c r="M615" s="236"/>
      <c r="N615" s="237"/>
      <c r="O615" s="237"/>
      <c r="P615" s="237"/>
      <c r="Q615" s="237"/>
      <c r="R615" s="237"/>
      <c r="S615" s="237"/>
      <c r="T615" s="238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9" t="s">
        <v>162</v>
      </c>
      <c r="AU615" s="239" t="s">
        <v>90</v>
      </c>
      <c r="AV615" s="13" t="s">
        <v>90</v>
      </c>
      <c r="AW615" s="13" t="s">
        <v>42</v>
      </c>
      <c r="AX615" s="13" t="s">
        <v>88</v>
      </c>
      <c r="AY615" s="239" t="s">
        <v>127</v>
      </c>
    </row>
    <row r="616" s="2" customFormat="1" ht="24.15" customHeight="1">
      <c r="A616" s="41"/>
      <c r="B616" s="42"/>
      <c r="C616" s="209" t="s">
        <v>1022</v>
      </c>
      <c r="D616" s="209" t="s">
        <v>129</v>
      </c>
      <c r="E616" s="210" t="s">
        <v>1023</v>
      </c>
      <c r="F616" s="211" t="s">
        <v>1024</v>
      </c>
      <c r="G616" s="212" t="s">
        <v>132</v>
      </c>
      <c r="H616" s="213">
        <v>84.900000000000006</v>
      </c>
      <c r="I616" s="214"/>
      <c r="J616" s="215">
        <f>ROUND(I616*H616,2)</f>
        <v>0</v>
      </c>
      <c r="K616" s="211" t="s">
        <v>133</v>
      </c>
      <c r="L616" s="47"/>
      <c r="M616" s="216" t="s">
        <v>79</v>
      </c>
      <c r="N616" s="217" t="s">
        <v>51</v>
      </c>
      <c r="O616" s="87"/>
      <c r="P616" s="218">
        <f>O616*H616</f>
        <v>0</v>
      </c>
      <c r="Q616" s="218">
        <v>0</v>
      </c>
      <c r="R616" s="218">
        <f>Q616*H616</f>
        <v>0</v>
      </c>
      <c r="S616" s="218">
        <v>0.32500000000000001</v>
      </c>
      <c r="T616" s="219">
        <f>S616*H616</f>
        <v>27.592500000000001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220" t="s">
        <v>237</v>
      </c>
      <c r="AT616" s="220" t="s">
        <v>129</v>
      </c>
      <c r="AU616" s="220" t="s">
        <v>90</v>
      </c>
      <c r="AY616" s="19" t="s">
        <v>127</v>
      </c>
      <c r="BE616" s="221">
        <f>IF(N616="základní",J616,0)</f>
        <v>0</v>
      </c>
      <c r="BF616" s="221">
        <f>IF(N616="snížená",J616,0)</f>
        <v>0</v>
      </c>
      <c r="BG616" s="221">
        <f>IF(N616="zákl. přenesená",J616,0)</f>
        <v>0</v>
      </c>
      <c r="BH616" s="221">
        <f>IF(N616="sníž. přenesená",J616,0)</f>
        <v>0</v>
      </c>
      <c r="BI616" s="221">
        <f>IF(N616="nulová",J616,0)</f>
        <v>0</v>
      </c>
      <c r="BJ616" s="19" t="s">
        <v>88</v>
      </c>
      <c r="BK616" s="221">
        <f>ROUND(I616*H616,2)</f>
        <v>0</v>
      </c>
      <c r="BL616" s="19" t="s">
        <v>237</v>
      </c>
      <c r="BM616" s="220" t="s">
        <v>1025</v>
      </c>
    </row>
    <row r="617" s="2" customFormat="1">
      <c r="A617" s="41"/>
      <c r="B617" s="42"/>
      <c r="C617" s="43"/>
      <c r="D617" s="222" t="s">
        <v>136</v>
      </c>
      <c r="E617" s="43"/>
      <c r="F617" s="223" t="s">
        <v>1026</v>
      </c>
      <c r="G617" s="43"/>
      <c r="H617" s="43"/>
      <c r="I617" s="224"/>
      <c r="J617" s="43"/>
      <c r="K617" s="43"/>
      <c r="L617" s="47"/>
      <c r="M617" s="225"/>
      <c r="N617" s="226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19" t="s">
        <v>136</v>
      </c>
      <c r="AU617" s="19" t="s">
        <v>90</v>
      </c>
    </row>
    <row r="618" s="2" customFormat="1">
      <c r="A618" s="41"/>
      <c r="B618" s="42"/>
      <c r="C618" s="43"/>
      <c r="D618" s="227" t="s">
        <v>138</v>
      </c>
      <c r="E618" s="43"/>
      <c r="F618" s="228" t="s">
        <v>1027</v>
      </c>
      <c r="G618" s="43"/>
      <c r="H618" s="43"/>
      <c r="I618" s="224"/>
      <c r="J618" s="43"/>
      <c r="K618" s="43"/>
      <c r="L618" s="47"/>
      <c r="M618" s="225"/>
      <c r="N618" s="226"/>
      <c r="O618" s="87"/>
      <c r="P618" s="87"/>
      <c r="Q618" s="87"/>
      <c r="R618" s="87"/>
      <c r="S618" s="87"/>
      <c r="T618" s="88"/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T618" s="19" t="s">
        <v>138</v>
      </c>
      <c r="AU618" s="19" t="s">
        <v>90</v>
      </c>
    </row>
    <row r="619" s="13" customFormat="1">
      <c r="A619" s="13"/>
      <c r="B619" s="229"/>
      <c r="C619" s="230"/>
      <c r="D619" s="227" t="s">
        <v>162</v>
      </c>
      <c r="E619" s="231" t="s">
        <v>79</v>
      </c>
      <c r="F619" s="232" t="s">
        <v>1028</v>
      </c>
      <c r="G619" s="230"/>
      <c r="H619" s="233">
        <v>84.900000000000006</v>
      </c>
      <c r="I619" s="234"/>
      <c r="J619" s="230"/>
      <c r="K619" s="230"/>
      <c r="L619" s="235"/>
      <c r="M619" s="236"/>
      <c r="N619" s="237"/>
      <c r="O619" s="237"/>
      <c r="P619" s="237"/>
      <c r="Q619" s="237"/>
      <c r="R619" s="237"/>
      <c r="S619" s="237"/>
      <c r="T619" s="238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9" t="s">
        <v>162</v>
      </c>
      <c r="AU619" s="239" t="s">
        <v>90</v>
      </c>
      <c r="AV619" s="13" t="s">
        <v>90</v>
      </c>
      <c r="AW619" s="13" t="s">
        <v>42</v>
      </c>
      <c r="AX619" s="13" t="s">
        <v>88</v>
      </c>
      <c r="AY619" s="239" t="s">
        <v>127</v>
      </c>
    </row>
    <row r="620" s="2" customFormat="1" ht="24.15" customHeight="1">
      <c r="A620" s="41"/>
      <c r="B620" s="42"/>
      <c r="C620" s="209" t="s">
        <v>1029</v>
      </c>
      <c r="D620" s="209" t="s">
        <v>129</v>
      </c>
      <c r="E620" s="210" t="s">
        <v>1030</v>
      </c>
      <c r="F620" s="211" t="s">
        <v>1031</v>
      </c>
      <c r="G620" s="212" t="s">
        <v>132</v>
      </c>
      <c r="H620" s="213">
        <v>84.900000000000006</v>
      </c>
      <c r="I620" s="214"/>
      <c r="J620" s="215">
        <f>ROUND(I620*H620,2)</f>
        <v>0</v>
      </c>
      <c r="K620" s="211" t="s">
        <v>133</v>
      </c>
      <c r="L620" s="47"/>
      <c r="M620" s="216" t="s">
        <v>79</v>
      </c>
      <c r="N620" s="217" t="s">
        <v>51</v>
      </c>
      <c r="O620" s="87"/>
      <c r="P620" s="218">
        <f>O620*H620</f>
        <v>0</v>
      </c>
      <c r="Q620" s="218">
        <v>0.34011999999999998</v>
      </c>
      <c r="R620" s="218">
        <f>Q620*H620</f>
        <v>28.876187999999999</v>
      </c>
      <c r="S620" s="218">
        <v>0</v>
      </c>
      <c r="T620" s="219">
        <f>S620*H620</f>
        <v>0</v>
      </c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R620" s="220" t="s">
        <v>237</v>
      </c>
      <c r="AT620" s="220" t="s">
        <v>129</v>
      </c>
      <c r="AU620" s="220" t="s">
        <v>90</v>
      </c>
      <c r="AY620" s="19" t="s">
        <v>127</v>
      </c>
      <c r="BE620" s="221">
        <f>IF(N620="základní",J620,0)</f>
        <v>0</v>
      </c>
      <c r="BF620" s="221">
        <f>IF(N620="snížená",J620,0)</f>
        <v>0</v>
      </c>
      <c r="BG620" s="221">
        <f>IF(N620="zákl. přenesená",J620,0)</f>
        <v>0</v>
      </c>
      <c r="BH620" s="221">
        <f>IF(N620="sníž. přenesená",J620,0)</f>
        <v>0</v>
      </c>
      <c r="BI620" s="221">
        <f>IF(N620="nulová",J620,0)</f>
        <v>0</v>
      </c>
      <c r="BJ620" s="19" t="s">
        <v>88</v>
      </c>
      <c r="BK620" s="221">
        <f>ROUND(I620*H620,2)</f>
        <v>0</v>
      </c>
      <c r="BL620" s="19" t="s">
        <v>237</v>
      </c>
      <c r="BM620" s="220" t="s">
        <v>1032</v>
      </c>
    </row>
    <row r="621" s="2" customFormat="1">
      <c r="A621" s="41"/>
      <c r="B621" s="42"/>
      <c r="C621" s="43"/>
      <c r="D621" s="222" t="s">
        <v>136</v>
      </c>
      <c r="E621" s="43"/>
      <c r="F621" s="223" t="s">
        <v>1033</v>
      </c>
      <c r="G621" s="43"/>
      <c r="H621" s="43"/>
      <c r="I621" s="224"/>
      <c r="J621" s="43"/>
      <c r="K621" s="43"/>
      <c r="L621" s="47"/>
      <c r="M621" s="225"/>
      <c r="N621" s="226"/>
      <c r="O621" s="87"/>
      <c r="P621" s="87"/>
      <c r="Q621" s="87"/>
      <c r="R621" s="87"/>
      <c r="S621" s="87"/>
      <c r="T621" s="88"/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T621" s="19" t="s">
        <v>136</v>
      </c>
      <c r="AU621" s="19" t="s">
        <v>90</v>
      </c>
    </row>
    <row r="622" s="2" customFormat="1">
      <c r="A622" s="41"/>
      <c r="B622" s="42"/>
      <c r="C622" s="43"/>
      <c r="D622" s="227" t="s">
        <v>138</v>
      </c>
      <c r="E622" s="43"/>
      <c r="F622" s="228" t="s">
        <v>1034</v>
      </c>
      <c r="G622" s="43"/>
      <c r="H622" s="43"/>
      <c r="I622" s="224"/>
      <c r="J622" s="43"/>
      <c r="K622" s="43"/>
      <c r="L622" s="47"/>
      <c r="M622" s="225"/>
      <c r="N622" s="226"/>
      <c r="O622" s="87"/>
      <c r="P622" s="87"/>
      <c r="Q622" s="87"/>
      <c r="R622" s="87"/>
      <c r="S622" s="87"/>
      <c r="T622" s="88"/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T622" s="19" t="s">
        <v>138</v>
      </c>
      <c r="AU622" s="19" t="s">
        <v>90</v>
      </c>
    </row>
    <row r="623" s="2" customFormat="1" ht="16.5" customHeight="1">
      <c r="A623" s="41"/>
      <c r="B623" s="42"/>
      <c r="C623" s="209" t="s">
        <v>1035</v>
      </c>
      <c r="D623" s="209" t="s">
        <v>129</v>
      </c>
      <c r="E623" s="210" t="s">
        <v>1036</v>
      </c>
      <c r="F623" s="211" t="s">
        <v>1037</v>
      </c>
      <c r="G623" s="212" t="s">
        <v>132</v>
      </c>
      <c r="H623" s="213">
        <v>212</v>
      </c>
      <c r="I623" s="214"/>
      <c r="J623" s="215">
        <f>ROUND(I623*H623,2)</f>
        <v>0</v>
      </c>
      <c r="K623" s="211" t="s">
        <v>133</v>
      </c>
      <c r="L623" s="47"/>
      <c r="M623" s="216" t="s">
        <v>79</v>
      </c>
      <c r="N623" s="217" t="s">
        <v>51</v>
      </c>
      <c r="O623" s="87"/>
      <c r="P623" s="218">
        <f>O623*H623</f>
        <v>0</v>
      </c>
      <c r="Q623" s="218">
        <v>0.12966</v>
      </c>
      <c r="R623" s="218">
        <f>Q623*H623</f>
        <v>27.487919999999999</v>
      </c>
      <c r="S623" s="218">
        <v>0</v>
      </c>
      <c r="T623" s="219">
        <f>S623*H623</f>
        <v>0</v>
      </c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R623" s="220" t="s">
        <v>237</v>
      </c>
      <c r="AT623" s="220" t="s">
        <v>129</v>
      </c>
      <c r="AU623" s="220" t="s">
        <v>90</v>
      </c>
      <c r="AY623" s="19" t="s">
        <v>127</v>
      </c>
      <c r="BE623" s="221">
        <f>IF(N623="základní",J623,0)</f>
        <v>0</v>
      </c>
      <c r="BF623" s="221">
        <f>IF(N623="snížená",J623,0)</f>
        <v>0</v>
      </c>
      <c r="BG623" s="221">
        <f>IF(N623="zákl. přenesená",J623,0)</f>
        <v>0</v>
      </c>
      <c r="BH623" s="221">
        <f>IF(N623="sníž. přenesená",J623,0)</f>
        <v>0</v>
      </c>
      <c r="BI623" s="221">
        <f>IF(N623="nulová",J623,0)</f>
        <v>0</v>
      </c>
      <c r="BJ623" s="19" t="s">
        <v>88</v>
      </c>
      <c r="BK623" s="221">
        <f>ROUND(I623*H623,2)</f>
        <v>0</v>
      </c>
      <c r="BL623" s="19" t="s">
        <v>237</v>
      </c>
      <c r="BM623" s="220" t="s">
        <v>1038</v>
      </c>
    </row>
    <row r="624" s="2" customFormat="1">
      <c r="A624" s="41"/>
      <c r="B624" s="42"/>
      <c r="C624" s="43"/>
      <c r="D624" s="222" t="s">
        <v>136</v>
      </c>
      <c r="E624" s="43"/>
      <c r="F624" s="223" t="s">
        <v>1039</v>
      </c>
      <c r="G624" s="43"/>
      <c r="H624" s="43"/>
      <c r="I624" s="224"/>
      <c r="J624" s="43"/>
      <c r="K624" s="43"/>
      <c r="L624" s="47"/>
      <c r="M624" s="225"/>
      <c r="N624" s="226"/>
      <c r="O624" s="87"/>
      <c r="P624" s="87"/>
      <c r="Q624" s="87"/>
      <c r="R624" s="87"/>
      <c r="S624" s="87"/>
      <c r="T624" s="88"/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T624" s="19" t="s">
        <v>136</v>
      </c>
      <c r="AU624" s="19" t="s">
        <v>90</v>
      </c>
    </row>
    <row r="625" s="2" customFormat="1">
      <c r="A625" s="41"/>
      <c r="B625" s="42"/>
      <c r="C625" s="43"/>
      <c r="D625" s="227" t="s">
        <v>138</v>
      </c>
      <c r="E625" s="43"/>
      <c r="F625" s="228" t="s">
        <v>1040</v>
      </c>
      <c r="G625" s="43"/>
      <c r="H625" s="43"/>
      <c r="I625" s="224"/>
      <c r="J625" s="43"/>
      <c r="K625" s="43"/>
      <c r="L625" s="47"/>
      <c r="M625" s="225"/>
      <c r="N625" s="226"/>
      <c r="O625" s="87"/>
      <c r="P625" s="87"/>
      <c r="Q625" s="87"/>
      <c r="R625" s="87"/>
      <c r="S625" s="87"/>
      <c r="T625" s="88"/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T625" s="19" t="s">
        <v>138</v>
      </c>
      <c r="AU625" s="19" t="s">
        <v>90</v>
      </c>
    </row>
    <row r="626" s="2" customFormat="1" ht="16.5" customHeight="1">
      <c r="A626" s="41"/>
      <c r="B626" s="42"/>
      <c r="C626" s="209" t="s">
        <v>1041</v>
      </c>
      <c r="D626" s="209" t="s">
        <v>129</v>
      </c>
      <c r="E626" s="210" t="s">
        <v>1042</v>
      </c>
      <c r="F626" s="211" t="s">
        <v>1043</v>
      </c>
      <c r="G626" s="212" t="s">
        <v>132</v>
      </c>
      <c r="H626" s="213">
        <v>212</v>
      </c>
      <c r="I626" s="214"/>
      <c r="J626" s="215">
        <f>ROUND(I626*H626,2)</f>
        <v>0</v>
      </c>
      <c r="K626" s="211" t="s">
        <v>133</v>
      </c>
      <c r="L626" s="47"/>
      <c r="M626" s="216" t="s">
        <v>79</v>
      </c>
      <c r="N626" s="217" t="s">
        <v>51</v>
      </c>
      <c r="O626" s="87"/>
      <c r="P626" s="218">
        <f>O626*H626</f>
        <v>0</v>
      </c>
      <c r="Q626" s="218">
        <v>0.10373</v>
      </c>
      <c r="R626" s="218">
        <f>Q626*H626</f>
        <v>21.990760000000002</v>
      </c>
      <c r="S626" s="218">
        <v>0</v>
      </c>
      <c r="T626" s="219">
        <f>S626*H626</f>
        <v>0</v>
      </c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R626" s="220" t="s">
        <v>237</v>
      </c>
      <c r="AT626" s="220" t="s">
        <v>129</v>
      </c>
      <c r="AU626" s="220" t="s">
        <v>90</v>
      </c>
      <c r="AY626" s="19" t="s">
        <v>127</v>
      </c>
      <c r="BE626" s="221">
        <f>IF(N626="základní",J626,0)</f>
        <v>0</v>
      </c>
      <c r="BF626" s="221">
        <f>IF(N626="snížená",J626,0)</f>
        <v>0</v>
      </c>
      <c r="BG626" s="221">
        <f>IF(N626="zákl. přenesená",J626,0)</f>
        <v>0</v>
      </c>
      <c r="BH626" s="221">
        <f>IF(N626="sníž. přenesená",J626,0)</f>
        <v>0</v>
      </c>
      <c r="BI626" s="221">
        <f>IF(N626="nulová",J626,0)</f>
        <v>0</v>
      </c>
      <c r="BJ626" s="19" t="s">
        <v>88</v>
      </c>
      <c r="BK626" s="221">
        <f>ROUND(I626*H626,2)</f>
        <v>0</v>
      </c>
      <c r="BL626" s="19" t="s">
        <v>237</v>
      </c>
      <c r="BM626" s="220" t="s">
        <v>1044</v>
      </c>
    </row>
    <row r="627" s="2" customFormat="1">
      <c r="A627" s="41"/>
      <c r="B627" s="42"/>
      <c r="C627" s="43"/>
      <c r="D627" s="222" t="s">
        <v>136</v>
      </c>
      <c r="E627" s="43"/>
      <c r="F627" s="223" t="s">
        <v>1045</v>
      </c>
      <c r="G627" s="43"/>
      <c r="H627" s="43"/>
      <c r="I627" s="224"/>
      <c r="J627" s="43"/>
      <c r="K627" s="43"/>
      <c r="L627" s="47"/>
      <c r="M627" s="225"/>
      <c r="N627" s="226"/>
      <c r="O627" s="87"/>
      <c r="P627" s="87"/>
      <c r="Q627" s="87"/>
      <c r="R627" s="87"/>
      <c r="S627" s="87"/>
      <c r="T627" s="88"/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T627" s="19" t="s">
        <v>136</v>
      </c>
      <c r="AU627" s="19" t="s">
        <v>90</v>
      </c>
    </row>
    <row r="628" s="2" customFormat="1">
      <c r="A628" s="41"/>
      <c r="B628" s="42"/>
      <c r="C628" s="43"/>
      <c r="D628" s="227" t="s">
        <v>138</v>
      </c>
      <c r="E628" s="43"/>
      <c r="F628" s="228" t="s">
        <v>1040</v>
      </c>
      <c r="G628" s="43"/>
      <c r="H628" s="43"/>
      <c r="I628" s="224"/>
      <c r="J628" s="43"/>
      <c r="K628" s="43"/>
      <c r="L628" s="47"/>
      <c r="M628" s="225"/>
      <c r="N628" s="226"/>
      <c r="O628" s="87"/>
      <c r="P628" s="87"/>
      <c r="Q628" s="87"/>
      <c r="R628" s="87"/>
      <c r="S628" s="87"/>
      <c r="T628" s="88"/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T628" s="19" t="s">
        <v>138</v>
      </c>
      <c r="AU628" s="19" t="s">
        <v>90</v>
      </c>
    </row>
    <row r="629" s="2" customFormat="1" ht="16.5" customHeight="1">
      <c r="A629" s="41"/>
      <c r="B629" s="42"/>
      <c r="C629" s="209" t="s">
        <v>1046</v>
      </c>
      <c r="D629" s="209" t="s">
        <v>129</v>
      </c>
      <c r="E629" s="210" t="s">
        <v>1047</v>
      </c>
      <c r="F629" s="211" t="s">
        <v>1048</v>
      </c>
      <c r="G629" s="212" t="s">
        <v>193</v>
      </c>
      <c r="H629" s="213">
        <v>140</v>
      </c>
      <c r="I629" s="214"/>
      <c r="J629" s="215">
        <f>ROUND(I629*H629,2)</f>
        <v>0</v>
      </c>
      <c r="K629" s="211" t="s">
        <v>133</v>
      </c>
      <c r="L629" s="47"/>
      <c r="M629" s="216" t="s">
        <v>79</v>
      </c>
      <c r="N629" s="217" t="s">
        <v>51</v>
      </c>
      <c r="O629" s="87"/>
      <c r="P629" s="218">
        <f>O629*H629</f>
        <v>0</v>
      </c>
      <c r="Q629" s="218">
        <v>0</v>
      </c>
      <c r="R629" s="218">
        <f>Q629*H629</f>
        <v>0</v>
      </c>
      <c r="S629" s="218">
        <v>0</v>
      </c>
      <c r="T629" s="219">
        <f>S629*H629</f>
        <v>0</v>
      </c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R629" s="220" t="s">
        <v>237</v>
      </c>
      <c r="AT629" s="220" t="s">
        <v>129</v>
      </c>
      <c r="AU629" s="220" t="s">
        <v>90</v>
      </c>
      <c r="AY629" s="19" t="s">
        <v>127</v>
      </c>
      <c r="BE629" s="221">
        <f>IF(N629="základní",J629,0)</f>
        <v>0</v>
      </c>
      <c r="BF629" s="221">
        <f>IF(N629="snížená",J629,0)</f>
        <v>0</v>
      </c>
      <c r="BG629" s="221">
        <f>IF(N629="zákl. přenesená",J629,0)</f>
        <v>0</v>
      </c>
      <c r="BH629" s="221">
        <f>IF(N629="sníž. přenesená",J629,0)</f>
        <v>0</v>
      </c>
      <c r="BI629" s="221">
        <f>IF(N629="nulová",J629,0)</f>
        <v>0</v>
      </c>
      <c r="BJ629" s="19" t="s">
        <v>88</v>
      </c>
      <c r="BK629" s="221">
        <f>ROUND(I629*H629,2)</f>
        <v>0</v>
      </c>
      <c r="BL629" s="19" t="s">
        <v>237</v>
      </c>
      <c r="BM629" s="220" t="s">
        <v>1049</v>
      </c>
    </row>
    <row r="630" s="2" customFormat="1">
      <c r="A630" s="41"/>
      <c r="B630" s="42"/>
      <c r="C630" s="43"/>
      <c r="D630" s="222" t="s">
        <v>136</v>
      </c>
      <c r="E630" s="43"/>
      <c r="F630" s="223" t="s">
        <v>1050</v>
      </c>
      <c r="G630" s="43"/>
      <c r="H630" s="43"/>
      <c r="I630" s="224"/>
      <c r="J630" s="43"/>
      <c r="K630" s="43"/>
      <c r="L630" s="47"/>
      <c r="M630" s="225"/>
      <c r="N630" s="226"/>
      <c r="O630" s="87"/>
      <c r="P630" s="87"/>
      <c r="Q630" s="87"/>
      <c r="R630" s="87"/>
      <c r="S630" s="87"/>
      <c r="T630" s="88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T630" s="19" t="s">
        <v>136</v>
      </c>
      <c r="AU630" s="19" t="s">
        <v>90</v>
      </c>
    </row>
    <row r="631" s="2" customFormat="1">
      <c r="A631" s="41"/>
      <c r="B631" s="42"/>
      <c r="C631" s="43"/>
      <c r="D631" s="227" t="s">
        <v>138</v>
      </c>
      <c r="E631" s="43"/>
      <c r="F631" s="228" t="s">
        <v>1051</v>
      </c>
      <c r="G631" s="43"/>
      <c r="H631" s="43"/>
      <c r="I631" s="224"/>
      <c r="J631" s="43"/>
      <c r="K631" s="43"/>
      <c r="L631" s="47"/>
      <c r="M631" s="225"/>
      <c r="N631" s="226"/>
      <c r="O631" s="87"/>
      <c r="P631" s="87"/>
      <c r="Q631" s="87"/>
      <c r="R631" s="87"/>
      <c r="S631" s="87"/>
      <c r="T631" s="88"/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T631" s="19" t="s">
        <v>138</v>
      </c>
      <c r="AU631" s="19" t="s">
        <v>90</v>
      </c>
    </row>
    <row r="632" s="13" customFormat="1">
      <c r="A632" s="13"/>
      <c r="B632" s="229"/>
      <c r="C632" s="230"/>
      <c r="D632" s="227" t="s">
        <v>162</v>
      </c>
      <c r="E632" s="231" t="s">
        <v>79</v>
      </c>
      <c r="F632" s="232" t="s">
        <v>1052</v>
      </c>
      <c r="G632" s="230"/>
      <c r="H632" s="233">
        <v>140</v>
      </c>
      <c r="I632" s="234"/>
      <c r="J632" s="230"/>
      <c r="K632" s="230"/>
      <c r="L632" s="235"/>
      <c r="M632" s="236"/>
      <c r="N632" s="237"/>
      <c r="O632" s="237"/>
      <c r="P632" s="237"/>
      <c r="Q632" s="237"/>
      <c r="R632" s="237"/>
      <c r="S632" s="237"/>
      <c r="T632" s="238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9" t="s">
        <v>162</v>
      </c>
      <c r="AU632" s="239" t="s">
        <v>90</v>
      </c>
      <c r="AV632" s="13" t="s">
        <v>90</v>
      </c>
      <c r="AW632" s="13" t="s">
        <v>42</v>
      </c>
      <c r="AX632" s="13" t="s">
        <v>88</v>
      </c>
      <c r="AY632" s="239" t="s">
        <v>127</v>
      </c>
    </row>
    <row r="633" s="2" customFormat="1" ht="24.15" customHeight="1">
      <c r="A633" s="41"/>
      <c r="B633" s="42"/>
      <c r="C633" s="209" t="s">
        <v>1053</v>
      </c>
      <c r="D633" s="209" t="s">
        <v>129</v>
      </c>
      <c r="E633" s="210" t="s">
        <v>1054</v>
      </c>
      <c r="F633" s="211" t="s">
        <v>1055</v>
      </c>
      <c r="G633" s="212" t="s">
        <v>132</v>
      </c>
      <c r="H633" s="213">
        <v>78</v>
      </c>
      <c r="I633" s="214"/>
      <c r="J633" s="215">
        <f>ROUND(I633*H633,2)</f>
        <v>0</v>
      </c>
      <c r="K633" s="211" t="s">
        <v>133</v>
      </c>
      <c r="L633" s="47"/>
      <c r="M633" s="216" t="s">
        <v>79</v>
      </c>
      <c r="N633" s="217" t="s">
        <v>51</v>
      </c>
      <c r="O633" s="87"/>
      <c r="P633" s="218">
        <f>O633*H633</f>
        <v>0</v>
      </c>
      <c r="Q633" s="218">
        <v>0</v>
      </c>
      <c r="R633" s="218">
        <f>Q633*H633</f>
        <v>0</v>
      </c>
      <c r="S633" s="218">
        <v>0.316</v>
      </c>
      <c r="T633" s="219">
        <f>S633*H633</f>
        <v>24.648</v>
      </c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R633" s="220" t="s">
        <v>237</v>
      </c>
      <c r="AT633" s="220" t="s">
        <v>129</v>
      </c>
      <c r="AU633" s="220" t="s">
        <v>90</v>
      </c>
      <c r="AY633" s="19" t="s">
        <v>127</v>
      </c>
      <c r="BE633" s="221">
        <f>IF(N633="základní",J633,0)</f>
        <v>0</v>
      </c>
      <c r="BF633" s="221">
        <f>IF(N633="snížená",J633,0)</f>
        <v>0</v>
      </c>
      <c r="BG633" s="221">
        <f>IF(N633="zákl. přenesená",J633,0)</f>
        <v>0</v>
      </c>
      <c r="BH633" s="221">
        <f>IF(N633="sníž. přenesená",J633,0)</f>
        <v>0</v>
      </c>
      <c r="BI633" s="221">
        <f>IF(N633="nulová",J633,0)</f>
        <v>0</v>
      </c>
      <c r="BJ633" s="19" t="s">
        <v>88</v>
      </c>
      <c r="BK633" s="221">
        <f>ROUND(I633*H633,2)</f>
        <v>0</v>
      </c>
      <c r="BL633" s="19" t="s">
        <v>237</v>
      </c>
      <c r="BM633" s="220" t="s">
        <v>1056</v>
      </c>
    </row>
    <row r="634" s="2" customFormat="1">
      <c r="A634" s="41"/>
      <c r="B634" s="42"/>
      <c r="C634" s="43"/>
      <c r="D634" s="222" t="s">
        <v>136</v>
      </c>
      <c r="E634" s="43"/>
      <c r="F634" s="223" t="s">
        <v>1057</v>
      </c>
      <c r="G634" s="43"/>
      <c r="H634" s="43"/>
      <c r="I634" s="224"/>
      <c r="J634" s="43"/>
      <c r="K634" s="43"/>
      <c r="L634" s="47"/>
      <c r="M634" s="225"/>
      <c r="N634" s="226"/>
      <c r="O634" s="87"/>
      <c r="P634" s="87"/>
      <c r="Q634" s="87"/>
      <c r="R634" s="87"/>
      <c r="S634" s="87"/>
      <c r="T634" s="88"/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T634" s="19" t="s">
        <v>136</v>
      </c>
      <c r="AU634" s="19" t="s">
        <v>90</v>
      </c>
    </row>
    <row r="635" s="2" customFormat="1">
      <c r="A635" s="41"/>
      <c r="B635" s="42"/>
      <c r="C635" s="43"/>
      <c r="D635" s="227" t="s">
        <v>138</v>
      </c>
      <c r="E635" s="43"/>
      <c r="F635" s="228" t="s">
        <v>1058</v>
      </c>
      <c r="G635" s="43"/>
      <c r="H635" s="43"/>
      <c r="I635" s="224"/>
      <c r="J635" s="43"/>
      <c r="K635" s="43"/>
      <c r="L635" s="47"/>
      <c r="M635" s="225"/>
      <c r="N635" s="226"/>
      <c r="O635" s="87"/>
      <c r="P635" s="87"/>
      <c r="Q635" s="87"/>
      <c r="R635" s="87"/>
      <c r="S635" s="87"/>
      <c r="T635" s="88"/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T635" s="19" t="s">
        <v>138</v>
      </c>
      <c r="AU635" s="19" t="s">
        <v>90</v>
      </c>
    </row>
    <row r="636" s="13" customFormat="1">
      <c r="A636" s="13"/>
      <c r="B636" s="229"/>
      <c r="C636" s="230"/>
      <c r="D636" s="227" t="s">
        <v>162</v>
      </c>
      <c r="E636" s="231" t="s">
        <v>79</v>
      </c>
      <c r="F636" s="232" t="s">
        <v>1059</v>
      </c>
      <c r="G636" s="230"/>
      <c r="H636" s="233">
        <v>78</v>
      </c>
      <c r="I636" s="234"/>
      <c r="J636" s="230"/>
      <c r="K636" s="230"/>
      <c r="L636" s="235"/>
      <c r="M636" s="236"/>
      <c r="N636" s="237"/>
      <c r="O636" s="237"/>
      <c r="P636" s="237"/>
      <c r="Q636" s="237"/>
      <c r="R636" s="237"/>
      <c r="S636" s="237"/>
      <c r="T636" s="238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9" t="s">
        <v>162</v>
      </c>
      <c r="AU636" s="239" t="s">
        <v>90</v>
      </c>
      <c r="AV636" s="13" t="s">
        <v>90</v>
      </c>
      <c r="AW636" s="13" t="s">
        <v>42</v>
      </c>
      <c r="AX636" s="13" t="s">
        <v>88</v>
      </c>
      <c r="AY636" s="239" t="s">
        <v>127</v>
      </c>
    </row>
    <row r="637" s="2" customFormat="1" ht="24.15" customHeight="1">
      <c r="A637" s="41"/>
      <c r="B637" s="42"/>
      <c r="C637" s="209" t="s">
        <v>1060</v>
      </c>
      <c r="D637" s="209" t="s">
        <v>129</v>
      </c>
      <c r="E637" s="210" t="s">
        <v>1061</v>
      </c>
      <c r="F637" s="211" t="s">
        <v>1062</v>
      </c>
      <c r="G637" s="212" t="s">
        <v>132</v>
      </c>
      <c r="H637" s="213">
        <v>32.100000000000001</v>
      </c>
      <c r="I637" s="214"/>
      <c r="J637" s="215">
        <f>ROUND(I637*H637,2)</f>
        <v>0</v>
      </c>
      <c r="K637" s="211" t="s">
        <v>133</v>
      </c>
      <c r="L637" s="47"/>
      <c r="M637" s="216" t="s">
        <v>79</v>
      </c>
      <c r="N637" s="217" t="s">
        <v>51</v>
      </c>
      <c r="O637" s="87"/>
      <c r="P637" s="218">
        <f>O637*H637</f>
        <v>0</v>
      </c>
      <c r="Q637" s="218">
        <v>0</v>
      </c>
      <c r="R637" s="218">
        <f>Q637*H637</f>
        <v>0</v>
      </c>
      <c r="S637" s="218">
        <v>0.44</v>
      </c>
      <c r="T637" s="219">
        <f>S637*H637</f>
        <v>14.124000000000001</v>
      </c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R637" s="220" t="s">
        <v>237</v>
      </c>
      <c r="AT637" s="220" t="s">
        <v>129</v>
      </c>
      <c r="AU637" s="220" t="s">
        <v>90</v>
      </c>
      <c r="AY637" s="19" t="s">
        <v>127</v>
      </c>
      <c r="BE637" s="221">
        <f>IF(N637="základní",J637,0)</f>
        <v>0</v>
      </c>
      <c r="BF637" s="221">
        <f>IF(N637="snížená",J637,0)</f>
        <v>0</v>
      </c>
      <c r="BG637" s="221">
        <f>IF(N637="zákl. přenesená",J637,0)</f>
        <v>0</v>
      </c>
      <c r="BH637" s="221">
        <f>IF(N637="sníž. přenesená",J637,0)</f>
        <v>0</v>
      </c>
      <c r="BI637" s="221">
        <f>IF(N637="nulová",J637,0)</f>
        <v>0</v>
      </c>
      <c r="BJ637" s="19" t="s">
        <v>88</v>
      </c>
      <c r="BK637" s="221">
        <f>ROUND(I637*H637,2)</f>
        <v>0</v>
      </c>
      <c r="BL637" s="19" t="s">
        <v>237</v>
      </c>
      <c r="BM637" s="220" t="s">
        <v>1063</v>
      </c>
    </row>
    <row r="638" s="2" customFormat="1">
      <c r="A638" s="41"/>
      <c r="B638" s="42"/>
      <c r="C638" s="43"/>
      <c r="D638" s="222" t="s">
        <v>136</v>
      </c>
      <c r="E638" s="43"/>
      <c r="F638" s="223" t="s">
        <v>1064</v>
      </c>
      <c r="G638" s="43"/>
      <c r="H638" s="43"/>
      <c r="I638" s="224"/>
      <c r="J638" s="43"/>
      <c r="K638" s="43"/>
      <c r="L638" s="47"/>
      <c r="M638" s="225"/>
      <c r="N638" s="226"/>
      <c r="O638" s="87"/>
      <c r="P638" s="87"/>
      <c r="Q638" s="87"/>
      <c r="R638" s="87"/>
      <c r="S638" s="87"/>
      <c r="T638" s="88"/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T638" s="19" t="s">
        <v>136</v>
      </c>
      <c r="AU638" s="19" t="s">
        <v>90</v>
      </c>
    </row>
    <row r="639" s="2" customFormat="1">
      <c r="A639" s="41"/>
      <c r="B639" s="42"/>
      <c r="C639" s="43"/>
      <c r="D639" s="227" t="s">
        <v>138</v>
      </c>
      <c r="E639" s="43"/>
      <c r="F639" s="228" t="s">
        <v>1065</v>
      </c>
      <c r="G639" s="43"/>
      <c r="H639" s="43"/>
      <c r="I639" s="224"/>
      <c r="J639" s="43"/>
      <c r="K639" s="43"/>
      <c r="L639" s="47"/>
      <c r="M639" s="225"/>
      <c r="N639" s="226"/>
      <c r="O639" s="87"/>
      <c r="P639" s="87"/>
      <c r="Q639" s="87"/>
      <c r="R639" s="87"/>
      <c r="S639" s="87"/>
      <c r="T639" s="88"/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T639" s="19" t="s">
        <v>138</v>
      </c>
      <c r="AU639" s="19" t="s">
        <v>90</v>
      </c>
    </row>
    <row r="640" s="13" customFormat="1">
      <c r="A640" s="13"/>
      <c r="B640" s="229"/>
      <c r="C640" s="230"/>
      <c r="D640" s="227" t="s">
        <v>162</v>
      </c>
      <c r="E640" s="231" t="s">
        <v>79</v>
      </c>
      <c r="F640" s="232" t="s">
        <v>1066</v>
      </c>
      <c r="G640" s="230"/>
      <c r="H640" s="233">
        <v>32.100000000000001</v>
      </c>
      <c r="I640" s="234"/>
      <c r="J640" s="230"/>
      <c r="K640" s="230"/>
      <c r="L640" s="235"/>
      <c r="M640" s="236"/>
      <c r="N640" s="237"/>
      <c r="O640" s="237"/>
      <c r="P640" s="237"/>
      <c r="Q640" s="237"/>
      <c r="R640" s="237"/>
      <c r="S640" s="237"/>
      <c r="T640" s="238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9" t="s">
        <v>162</v>
      </c>
      <c r="AU640" s="239" t="s">
        <v>90</v>
      </c>
      <c r="AV640" s="13" t="s">
        <v>90</v>
      </c>
      <c r="AW640" s="13" t="s">
        <v>42</v>
      </c>
      <c r="AX640" s="13" t="s">
        <v>88</v>
      </c>
      <c r="AY640" s="239" t="s">
        <v>127</v>
      </c>
    </row>
    <row r="641" s="2" customFormat="1" ht="24.15" customHeight="1">
      <c r="A641" s="41"/>
      <c r="B641" s="42"/>
      <c r="C641" s="209" t="s">
        <v>1067</v>
      </c>
      <c r="D641" s="209" t="s">
        <v>129</v>
      </c>
      <c r="E641" s="210" t="s">
        <v>1068</v>
      </c>
      <c r="F641" s="211" t="s">
        <v>1069</v>
      </c>
      <c r="G641" s="212" t="s">
        <v>132</v>
      </c>
      <c r="H641" s="213">
        <v>32.100000000000001</v>
      </c>
      <c r="I641" s="214"/>
      <c r="J641" s="215">
        <f>ROUND(I641*H641,2)</f>
        <v>0</v>
      </c>
      <c r="K641" s="211" t="s">
        <v>133</v>
      </c>
      <c r="L641" s="47"/>
      <c r="M641" s="216" t="s">
        <v>79</v>
      </c>
      <c r="N641" s="217" t="s">
        <v>51</v>
      </c>
      <c r="O641" s="87"/>
      <c r="P641" s="218">
        <f>O641*H641</f>
        <v>0</v>
      </c>
      <c r="Q641" s="218">
        <v>0.57299999999999995</v>
      </c>
      <c r="R641" s="218">
        <f>Q641*H641</f>
        <v>18.3933</v>
      </c>
      <c r="S641" s="218">
        <v>0</v>
      </c>
      <c r="T641" s="219">
        <f>S641*H641</f>
        <v>0</v>
      </c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R641" s="220" t="s">
        <v>237</v>
      </c>
      <c r="AT641" s="220" t="s">
        <v>129</v>
      </c>
      <c r="AU641" s="220" t="s">
        <v>90</v>
      </c>
      <c r="AY641" s="19" t="s">
        <v>127</v>
      </c>
      <c r="BE641" s="221">
        <f>IF(N641="základní",J641,0)</f>
        <v>0</v>
      </c>
      <c r="BF641" s="221">
        <f>IF(N641="snížená",J641,0)</f>
        <v>0</v>
      </c>
      <c r="BG641" s="221">
        <f>IF(N641="zákl. přenesená",J641,0)</f>
        <v>0</v>
      </c>
      <c r="BH641" s="221">
        <f>IF(N641="sníž. přenesená",J641,0)</f>
        <v>0</v>
      </c>
      <c r="BI641" s="221">
        <f>IF(N641="nulová",J641,0)</f>
        <v>0</v>
      </c>
      <c r="BJ641" s="19" t="s">
        <v>88</v>
      </c>
      <c r="BK641" s="221">
        <f>ROUND(I641*H641,2)</f>
        <v>0</v>
      </c>
      <c r="BL641" s="19" t="s">
        <v>237</v>
      </c>
      <c r="BM641" s="220" t="s">
        <v>1070</v>
      </c>
    </row>
    <row r="642" s="2" customFormat="1">
      <c r="A642" s="41"/>
      <c r="B642" s="42"/>
      <c r="C642" s="43"/>
      <c r="D642" s="222" t="s">
        <v>136</v>
      </c>
      <c r="E642" s="43"/>
      <c r="F642" s="223" t="s">
        <v>1071</v>
      </c>
      <c r="G642" s="43"/>
      <c r="H642" s="43"/>
      <c r="I642" s="224"/>
      <c r="J642" s="43"/>
      <c r="K642" s="43"/>
      <c r="L642" s="47"/>
      <c r="M642" s="225"/>
      <c r="N642" s="226"/>
      <c r="O642" s="87"/>
      <c r="P642" s="87"/>
      <c r="Q642" s="87"/>
      <c r="R642" s="87"/>
      <c r="S642" s="87"/>
      <c r="T642" s="88"/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T642" s="19" t="s">
        <v>136</v>
      </c>
      <c r="AU642" s="19" t="s">
        <v>90</v>
      </c>
    </row>
    <row r="643" s="2" customFormat="1">
      <c r="A643" s="41"/>
      <c r="B643" s="42"/>
      <c r="C643" s="43"/>
      <c r="D643" s="227" t="s">
        <v>138</v>
      </c>
      <c r="E643" s="43"/>
      <c r="F643" s="228" t="s">
        <v>1072</v>
      </c>
      <c r="G643" s="43"/>
      <c r="H643" s="43"/>
      <c r="I643" s="224"/>
      <c r="J643" s="43"/>
      <c r="K643" s="43"/>
      <c r="L643" s="47"/>
      <c r="M643" s="225"/>
      <c r="N643" s="226"/>
      <c r="O643" s="87"/>
      <c r="P643" s="87"/>
      <c r="Q643" s="87"/>
      <c r="R643" s="87"/>
      <c r="S643" s="87"/>
      <c r="T643" s="88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T643" s="19" t="s">
        <v>138</v>
      </c>
      <c r="AU643" s="19" t="s">
        <v>90</v>
      </c>
    </row>
    <row r="644" s="2" customFormat="1" ht="16.5" customHeight="1">
      <c r="A644" s="41"/>
      <c r="B644" s="42"/>
      <c r="C644" s="209" t="s">
        <v>1073</v>
      </c>
      <c r="D644" s="209" t="s">
        <v>129</v>
      </c>
      <c r="E644" s="210" t="s">
        <v>1074</v>
      </c>
      <c r="F644" s="211" t="s">
        <v>1075</v>
      </c>
      <c r="G644" s="212" t="s">
        <v>132</v>
      </c>
      <c r="H644" s="213">
        <v>78</v>
      </c>
      <c r="I644" s="214"/>
      <c r="J644" s="215">
        <f>ROUND(I644*H644,2)</f>
        <v>0</v>
      </c>
      <c r="K644" s="211" t="s">
        <v>133</v>
      </c>
      <c r="L644" s="47"/>
      <c r="M644" s="216" t="s">
        <v>79</v>
      </c>
      <c r="N644" s="217" t="s">
        <v>51</v>
      </c>
      <c r="O644" s="87"/>
      <c r="P644" s="218">
        <f>O644*H644</f>
        <v>0</v>
      </c>
      <c r="Q644" s="218">
        <v>0.18151999999999999</v>
      </c>
      <c r="R644" s="218">
        <f>Q644*H644</f>
        <v>14.15856</v>
      </c>
      <c r="S644" s="218">
        <v>0</v>
      </c>
      <c r="T644" s="219">
        <f>S644*H644</f>
        <v>0</v>
      </c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R644" s="220" t="s">
        <v>237</v>
      </c>
      <c r="AT644" s="220" t="s">
        <v>129</v>
      </c>
      <c r="AU644" s="220" t="s">
        <v>90</v>
      </c>
      <c r="AY644" s="19" t="s">
        <v>127</v>
      </c>
      <c r="BE644" s="221">
        <f>IF(N644="základní",J644,0)</f>
        <v>0</v>
      </c>
      <c r="BF644" s="221">
        <f>IF(N644="snížená",J644,0)</f>
        <v>0</v>
      </c>
      <c r="BG644" s="221">
        <f>IF(N644="zákl. přenesená",J644,0)</f>
        <v>0</v>
      </c>
      <c r="BH644" s="221">
        <f>IF(N644="sníž. přenesená",J644,0)</f>
        <v>0</v>
      </c>
      <c r="BI644" s="221">
        <f>IF(N644="nulová",J644,0)</f>
        <v>0</v>
      </c>
      <c r="BJ644" s="19" t="s">
        <v>88</v>
      </c>
      <c r="BK644" s="221">
        <f>ROUND(I644*H644,2)</f>
        <v>0</v>
      </c>
      <c r="BL644" s="19" t="s">
        <v>237</v>
      </c>
      <c r="BM644" s="220" t="s">
        <v>1076</v>
      </c>
    </row>
    <row r="645" s="2" customFormat="1">
      <c r="A645" s="41"/>
      <c r="B645" s="42"/>
      <c r="C645" s="43"/>
      <c r="D645" s="222" t="s">
        <v>136</v>
      </c>
      <c r="E645" s="43"/>
      <c r="F645" s="223" t="s">
        <v>1077</v>
      </c>
      <c r="G645" s="43"/>
      <c r="H645" s="43"/>
      <c r="I645" s="224"/>
      <c r="J645" s="43"/>
      <c r="K645" s="43"/>
      <c r="L645" s="47"/>
      <c r="M645" s="225"/>
      <c r="N645" s="226"/>
      <c r="O645" s="87"/>
      <c r="P645" s="87"/>
      <c r="Q645" s="87"/>
      <c r="R645" s="87"/>
      <c r="S645" s="87"/>
      <c r="T645" s="88"/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T645" s="19" t="s">
        <v>136</v>
      </c>
      <c r="AU645" s="19" t="s">
        <v>90</v>
      </c>
    </row>
    <row r="646" s="2" customFormat="1">
      <c r="A646" s="41"/>
      <c r="B646" s="42"/>
      <c r="C646" s="43"/>
      <c r="D646" s="227" t="s">
        <v>138</v>
      </c>
      <c r="E646" s="43"/>
      <c r="F646" s="228" t="s">
        <v>1078</v>
      </c>
      <c r="G646" s="43"/>
      <c r="H646" s="43"/>
      <c r="I646" s="224"/>
      <c r="J646" s="43"/>
      <c r="K646" s="43"/>
      <c r="L646" s="47"/>
      <c r="M646" s="225"/>
      <c r="N646" s="226"/>
      <c r="O646" s="87"/>
      <c r="P646" s="87"/>
      <c r="Q646" s="87"/>
      <c r="R646" s="87"/>
      <c r="S646" s="87"/>
      <c r="T646" s="88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T646" s="19" t="s">
        <v>138</v>
      </c>
      <c r="AU646" s="19" t="s">
        <v>90</v>
      </c>
    </row>
    <row r="647" s="2" customFormat="1" ht="16.5" customHeight="1">
      <c r="A647" s="41"/>
      <c r="B647" s="42"/>
      <c r="C647" s="209" t="s">
        <v>1079</v>
      </c>
      <c r="D647" s="209" t="s">
        <v>129</v>
      </c>
      <c r="E647" s="210" t="s">
        <v>1080</v>
      </c>
      <c r="F647" s="211" t="s">
        <v>1081</v>
      </c>
      <c r="G647" s="212" t="s">
        <v>132</v>
      </c>
      <c r="H647" s="213">
        <v>78</v>
      </c>
      <c r="I647" s="214"/>
      <c r="J647" s="215">
        <f>ROUND(I647*H647,2)</f>
        <v>0</v>
      </c>
      <c r="K647" s="211" t="s">
        <v>133</v>
      </c>
      <c r="L647" s="47"/>
      <c r="M647" s="216" t="s">
        <v>79</v>
      </c>
      <c r="N647" s="217" t="s">
        <v>51</v>
      </c>
      <c r="O647" s="87"/>
      <c r="P647" s="218">
        <f>O647*H647</f>
        <v>0</v>
      </c>
      <c r="Q647" s="218">
        <v>0.12966</v>
      </c>
      <c r="R647" s="218">
        <f>Q647*H647</f>
        <v>10.113479999999999</v>
      </c>
      <c r="S647" s="218">
        <v>0</v>
      </c>
      <c r="T647" s="219">
        <f>S647*H647</f>
        <v>0</v>
      </c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R647" s="220" t="s">
        <v>237</v>
      </c>
      <c r="AT647" s="220" t="s">
        <v>129</v>
      </c>
      <c r="AU647" s="220" t="s">
        <v>90</v>
      </c>
      <c r="AY647" s="19" t="s">
        <v>127</v>
      </c>
      <c r="BE647" s="221">
        <f>IF(N647="základní",J647,0)</f>
        <v>0</v>
      </c>
      <c r="BF647" s="221">
        <f>IF(N647="snížená",J647,0)</f>
        <v>0</v>
      </c>
      <c r="BG647" s="221">
        <f>IF(N647="zákl. přenesená",J647,0)</f>
        <v>0</v>
      </c>
      <c r="BH647" s="221">
        <f>IF(N647="sníž. přenesená",J647,0)</f>
        <v>0</v>
      </c>
      <c r="BI647" s="221">
        <f>IF(N647="nulová",J647,0)</f>
        <v>0</v>
      </c>
      <c r="BJ647" s="19" t="s">
        <v>88</v>
      </c>
      <c r="BK647" s="221">
        <f>ROUND(I647*H647,2)</f>
        <v>0</v>
      </c>
      <c r="BL647" s="19" t="s">
        <v>237</v>
      </c>
      <c r="BM647" s="220" t="s">
        <v>1082</v>
      </c>
    </row>
    <row r="648" s="2" customFormat="1">
      <c r="A648" s="41"/>
      <c r="B648" s="42"/>
      <c r="C648" s="43"/>
      <c r="D648" s="222" t="s">
        <v>136</v>
      </c>
      <c r="E648" s="43"/>
      <c r="F648" s="223" t="s">
        <v>1083</v>
      </c>
      <c r="G648" s="43"/>
      <c r="H648" s="43"/>
      <c r="I648" s="224"/>
      <c r="J648" s="43"/>
      <c r="K648" s="43"/>
      <c r="L648" s="47"/>
      <c r="M648" s="225"/>
      <c r="N648" s="226"/>
      <c r="O648" s="87"/>
      <c r="P648" s="87"/>
      <c r="Q648" s="87"/>
      <c r="R648" s="87"/>
      <c r="S648" s="87"/>
      <c r="T648" s="88"/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T648" s="19" t="s">
        <v>136</v>
      </c>
      <c r="AU648" s="19" t="s">
        <v>90</v>
      </c>
    </row>
    <row r="649" s="2" customFormat="1">
      <c r="A649" s="41"/>
      <c r="B649" s="42"/>
      <c r="C649" s="43"/>
      <c r="D649" s="227" t="s">
        <v>138</v>
      </c>
      <c r="E649" s="43"/>
      <c r="F649" s="228" t="s">
        <v>1078</v>
      </c>
      <c r="G649" s="43"/>
      <c r="H649" s="43"/>
      <c r="I649" s="224"/>
      <c r="J649" s="43"/>
      <c r="K649" s="43"/>
      <c r="L649" s="47"/>
      <c r="M649" s="225"/>
      <c r="N649" s="226"/>
      <c r="O649" s="87"/>
      <c r="P649" s="87"/>
      <c r="Q649" s="87"/>
      <c r="R649" s="87"/>
      <c r="S649" s="87"/>
      <c r="T649" s="88"/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T649" s="19" t="s">
        <v>138</v>
      </c>
      <c r="AU649" s="19" t="s">
        <v>90</v>
      </c>
    </row>
    <row r="650" s="2" customFormat="1" ht="16.5" customHeight="1">
      <c r="A650" s="41"/>
      <c r="B650" s="42"/>
      <c r="C650" s="209" t="s">
        <v>1084</v>
      </c>
      <c r="D650" s="209" t="s">
        <v>129</v>
      </c>
      <c r="E650" s="210" t="s">
        <v>1085</v>
      </c>
      <c r="F650" s="211" t="s">
        <v>1086</v>
      </c>
      <c r="G650" s="212" t="s">
        <v>531</v>
      </c>
      <c r="H650" s="213">
        <v>125.902</v>
      </c>
      <c r="I650" s="214"/>
      <c r="J650" s="215">
        <f>ROUND(I650*H650,2)</f>
        <v>0</v>
      </c>
      <c r="K650" s="211" t="s">
        <v>133</v>
      </c>
      <c r="L650" s="47"/>
      <c r="M650" s="216" t="s">
        <v>79</v>
      </c>
      <c r="N650" s="217" t="s">
        <v>51</v>
      </c>
      <c r="O650" s="87"/>
      <c r="P650" s="218">
        <f>O650*H650</f>
        <v>0</v>
      </c>
      <c r="Q650" s="218">
        <v>0</v>
      </c>
      <c r="R650" s="218">
        <f>Q650*H650</f>
        <v>0</v>
      </c>
      <c r="S650" s="218">
        <v>0</v>
      </c>
      <c r="T650" s="219">
        <f>S650*H650</f>
        <v>0</v>
      </c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R650" s="220" t="s">
        <v>134</v>
      </c>
      <c r="AT650" s="220" t="s">
        <v>129</v>
      </c>
      <c r="AU650" s="220" t="s">
        <v>90</v>
      </c>
      <c r="AY650" s="19" t="s">
        <v>127</v>
      </c>
      <c r="BE650" s="221">
        <f>IF(N650="základní",J650,0)</f>
        <v>0</v>
      </c>
      <c r="BF650" s="221">
        <f>IF(N650="snížená",J650,0)</f>
        <v>0</v>
      </c>
      <c r="BG650" s="221">
        <f>IF(N650="zákl. přenesená",J650,0)</f>
        <v>0</v>
      </c>
      <c r="BH650" s="221">
        <f>IF(N650="sníž. přenesená",J650,0)</f>
        <v>0</v>
      </c>
      <c r="BI650" s="221">
        <f>IF(N650="nulová",J650,0)</f>
        <v>0</v>
      </c>
      <c r="BJ650" s="19" t="s">
        <v>88</v>
      </c>
      <c r="BK650" s="221">
        <f>ROUND(I650*H650,2)</f>
        <v>0</v>
      </c>
      <c r="BL650" s="19" t="s">
        <v>134</v>
      </c>
      <c r="BM650" s="220" t="s">
        <v>1087</v>
      </c>
    </row>
    <row r="651" s="2" customFormat="1">
      <c r="A651" s="41"/>
      <c r="B651" s="42"/>
      <c r="C651" s="43"/>
      <c r="D651" s="222" t="s">
        <v>136</v>
      </c>
      <c r="E651" s="43"/>
      <c r="F651" s="223" t="s">
        <v>1088</v>
      </c>
      <c r="G651" s="43"/>
      <c r="H651" s="43"/>
      <c r="I651" s="224"/>
      <c r="J651" s="43"/>
      <c r="K651" s="43"/>
      <c r="L651" s="47"/>
      <c r="M651" s="225"/>
      <c r="N651" s="226"/>
      <c r="O651" s="87"/>
      <c r="P651" s="87"/>
      <c r="Q651" s="87"/>
      <c r="R651" s="87"/>
      <c r="S651" s="87"/>
      <c r="T651" s="88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T651" s="19" t="s">
        <v>136</v>
      </c>
      <c r="AU651" s="19" t="s">
        <v>90</v>
      </c>
    </row>
    <row r="652" s="2" customFormat="1">
      <c r="A652" s="41"/>
      <c r="B652" s="42"/>
      <c r="C652" s="43"/>
      <c r="D652" s="227" t="s">
        <v>138</v>
      </c>
      <c r="E652" s="43"/>
      <c r="F652" s="228" t="s">
        <v>1089</v>
      </c>
      <c r="G652" s="43"/>
      <c r="H652" s="43"/>
      <c r="I652" s="224"/>
      <c r="J652" s="43"/>
      <c r="K652" s="43"/>
      <c r="L652" s="47"/>
      <c r="M652" s="225"/>
      <c r="N652" s="226"/>
      <c r="O652" s="87"/>
      <c r="P652" s="87"/>
      <c r="Q652" s="87"/>
      <c r="R652" s="87"/>
      <c r="S652" s="87"/>
      <c r="T652" s="88"/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T652" s="19" t="s">
        <v>138</v>
      </c>
      <c r="AU652" s="19" t="s">
        <v>90</v>
      </c>
    </row>
    <row r="653" s="15" customFormat="1">
      <c r="A653" s="15"/>
      <c r="B653" s="261"/>
      <c r="C653" s="262"/>
      <c r="D653" s="227" t="s">
        <v>162</v>
      </c>
      <c r="E653" s="263" t="s">
        <v>79</v>
      </c>
      <c r="F653" s="264" t="s">
        <v>1090</v>
      </c>
      <c r="G653" s="262"/>
      <c r="H653" s="263" t="s">
        <v>79</v>
      </c>
      <c r="I653" s="265"/>
      <c r="J653" s="262"/>
      <c r="K653" s="262"/>
      <c r="L653" s="266"/>
      <c r="M653" s="267"/>
      <c r="N653" s="268"/>
      <c r="O653" s="268"/>
      <c r="P653" s="268"/>
      <c r="Q653" s="268"/>
      <c r="R653" s="268"/>
      <c r="S653" s="268"/>
      <c r="T653" s="269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70" t="s">
        <v>162</v>
      </c>
      <c r="AU653" s="270" t="s">
        <v>90</v>
      </c>
      <c r="AV653" s="15" t="s">
        <v>88</v>
      </c>
      <c r="AW653" s="15" t="s">
        <v>42</v>
      </c>
      <c r="AX653" s="15" t="s">
        <v>81</v>
      </c>
      <c r="AY653" s="270" t="s">
        <v>127</v>
      </c>
    </row>
    <row r="654" s="13" customFormat="1">
      <c r="A654" s="13"/>
      <c r="B654" s="229"/>
      <c r="C654" s="230"/>
      <c r="D654" s="227" t="s">
        <v>162</v>
      </c>
      <c r="E654" s="231" t="s">
        <v>79</v>
      </c>
      <c r="F654" s="232" t="s">
        <v>1091</v>
      </c>
      <c r="G654" s="230"/>
      <c r="H654" s="233">
        <v>41.031999999999996</v>
      </c>
      <c r="I654" s="234"/>
      <c r="J654" s="230"/>
      <c r="K654" s="230"/>
      <c r="L654" s="235"/>
      <c r="M654" s="236"/>
      <c r="N654" s="237"/>
      <c r="O654" s="237"/>
      <c r="P654" s="237"/>
      <c r="Q654" s="237"/>
      <c r="R654" s="237"/>
      <c r="S654" s="237"/>
      <c r="T654" s="238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9" t="s">
        <v>162</v>
      </c>
      <c r="AU654" s="239" t="s">
        <v>90</v>
      </c>
      <c r="AV654" s="13" t="s">
        <v>90</v>
      </c>
      <c r="AW654" s="13" t="s">
        <v>42</v>
      </c>
      <c r="AX654" s="13" t="s">
        <v>81</v>
      </c>
      <c r="AY654" s="239" t="s">
        <v>127</v>
      </c>
    </row>
    <row r="655" s="13" customFormat="1">
      <c r="A655" s="13"/>
      <c r="B655" s="229"/>
      <c r="C655" s="230"/>
      <c r="D655" s="227" t="s">
        <v>162</v>
      </c>
      <c r="E655" s="231" t="s">
        <v>79</v>
      </c>
      <c r="F655" s="232" t="s">
        <v>1092</v>
      </c>
      <c r="G655" s="230"/>
      <c r="H655" s="233">
        <v>75.670000000000002</v>
      </c>
      <c r="I655" s="234"/>
      <c r="J655" s="230"/>
      <c r="K655" s="230"/>
      <c r="L655" s="235"/>
      <c r="M655" s="236"/>
      <c r="N655" s="237"/>
      <c r="O655" s="237"/>
      <c r="P655" s="237"/>
      <c r="Q655" s="237"/>
      <c r="R655" s="237"/>
      <c r="S655" s="237"/>
      <c r="T655" s="238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9" t="s">
        <v>162</v>
      </c>
      <c r="AU655" s="239" t="s">
        <v>90</v>
      </c>
      <c r="AV655" s="13" t="s">
        <v>90</v>
      </c>
      <c r="AW655" s="13" t="s">
        <v>42</v>
      </c>
      <c r="AX655" s="13" t="s">
        <v>81</v>
      </c>
      <c r="AY655" s="239" t="s">
        <v>127</v>
      </c>
    </row>
    <row r="656" s="13" customFormat="1">
      <c r="A656" s="13"/>
      <c r="B656" s="229"/>
      <c r="C656" s="230"/>
      <c r="D656" s="227" t="s">
        <v>162</v>
      </c>
      <c r="E656" s="231" t="s">
        <v>79</v>
      </c>
      <c r="F656" s="232" t="s">
        <v>1093</v>
      </c>
      <c r="G656" s="230"/>
      <c r="H656" s="233">
        <v>9.1999999999999993</v>
      </c>
      <c r="I656" s="234"/>
      <c r="J656" s="230"/>
      <c r="K656" s="230"/>
      <c r="L656" s="235"/>
      <c r="M656" s="236"/>
      <c r="N656" s="237"/>
      <c r="O656" s="237"/>
      <c r="P656" s="237"/>
      <c r="Q656" s="237"/>
      <c r="R656" s="237"/>
      <c r="S656" s="237"/>
      <c r="T656" s="238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9" t="s">
        <v>162</v>
      </c>
      <c r="AU656" s="239" t="s">
        <v>90</v>
      </c>
      <c r="AV656" s="13" t="s">
        <v>90</v>
      </c>
      <c r="AW656" s="13" t="s">
        <v>42</v>
      </c>
      <c r="AX656" s="13" t="s">
        <v>81</v>
      </c>
      <c r="AY656" s="239" t="s">
        <v>127</v>
      </c>
    </row>
    <row r="657" s="14" customFormat="1">
      <c r="A657" s="14"/>
      <c r="B657" s="240"/>
      <c r="C657" s="241"/>
      <c r="D657" s="227" t="s">
        <v>162</v>
      </c>
      <c r="E657" s="242" t="s">
        <v>79</v>
      </c>
      <c r="F657" s="243" t="s">
        <v>216</v>
      </c>
      <c r="G657" s="241"/>
      <c r="H657" s="244">
        <v>125.902</v>
      </c>
      <c r="I657" s="245"/>
      <c r="J657" s="241"/>
      <c r="K657" s="241"/>
      <c r="L657" s="246"/>
      <c r="M657" s="247"/>
      <c r="N657" s="248"/>
      <c r="O657" s="248"/>
      <c r="P657" s="248"/>
      <c r="Q657" s="248"/>
      <c r="R657" s="248"/>
      <c r="S657" s="248"/>
      <c r="T657" s="249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0" t="s">
        <v>162</v>
      </c>
      <c r="AU657" s="250" t="s">
        <v>90</v>
      </c>
      <c r="AV657" s="14" t="s">
        <v>134</v>
      </c>
      <c r="AW657" s="14" t="s">
        <v>42</v>
      </c>
      <c r="AX657" s="14" t="s">
        <v>88</v>
      </c>
      <c r="AY657" s="250" t="s">
        <v>127</v>
      </c>
    </row>
    <row r="658" s="2" customFormat="1" ht="24.15" customHeight="1">
      <c r="A658" s="41"/>
      <c r="B658" s="42"/>
      <c r="C658" s="209" t="s">
        <v>1094</v>
      </c>
      <c r="D658" s="209" t="s">
        <v>129</v>
      </c>
      <c r="E658" s="210" t="s">
        <v>1095</v>
      </c>
      <c r="F658" s="211" t="s">
        <v>1096</v>
      </c>
      <c r="G658" s="212" t="s">
        <v>531</v>
      </c>
      <c r="H658" s="213">
        <v>125.902</v>
      </c>
      <c r="I658" s="214"/>
      <c r="J658" s="215">
        <f>ROUND(I658*H658,2)</f>
        <v>0</v>
      </c>
      <c r="K658" s="211" t="s">
        <v>133</v>
      </c>
      <c r="L658" s="47"/>
      <c r="M658" s="216" t="s">
        <v>79</v>
      </c>
      <c r="N658" s="217" t="s">
        <v>51</v>
      </c>
      <c r="O658" s="87"/>
      <c r="P658" s="218">
        <f>O658*H658</f>
        <v>0</v>
      </c>
      <c r="Q658" s="218">
        <v>0</v>
      </c>
      <c r="R658" s="218">
        <f>Q658*H658</f>
        <v>0</v>
      </c>
      <c r="S658" s="218">
        <v>0</v>
      </c>
      <c r="T658" s="219">
        <f>S658*H658</f>
        <v>0</v>
      </c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R658" s="220" t="s">
        <v>237</v>
      </c>
      <c r="AT658" s="220" t="s">
        <v>129</v>
      </c>
      <c r="AU658" s="220" t="s">
        <v>90</v>
      </c>
      <c r="AY658" s="19" t="s">
        <v>127</v>
      </c>
      <c r="BE658" s="221">
        <f>IF(N658="základní",J658,0)</f>
        <v>0</v>
      </c>
      <c r="BF658" s="221">
        <f>IF(N658="snížená",J658,0)</f>
        <v>0</v>
      </c>
      <c r="BG658" s="221">
        <f>IF(N658="zákl. přenesená",J658,0)</f>
        <v>0</v>
      </c>
      <c r="BH658" s="221">
        <f>IF(N658="sníž. přenesená",J658,0)</f>
        <v>0</v>
      </c>
      <c r="BI658" s="221">
        <f>IF(N658="nulová",J658,0)</f>
        <v>0</v>
      </c>
      <c r="BJ658" s="19" t="s">
        <v>88</v>
      </c>
      <c r="BK658" s="221">
        <f>ROUND(I658*H658,2)</f>
        <v>0</v>
      </c>
      <c r="BL658" s="19" t="s">
        <v>237</v>
      </c>
      <c r="BM658" s="220" t="s">
        <v>1097</v>
      </c>
    </row>
    <row r="659" s="2" customFormat="1">
      <c r="A659" s="41"/>
      <c r="B659" s="42"/>
      <c r="C659" s="43"/>
      <c r="D659" s="222" t="s">
        <v>136</v>
      </c>
      <c r="E659" s="43"/>
      <c r="F659" s="223" t="s">
        <v>1098</v>
      </c>
      <c r="G659" s="43"/>
      <c r="H659" s="43"/>
      <c r="I659" s="224"/>
      <c r="J659" s="43"/>
      <c r="K659" s="43"/>
      <c r="L659" s="47"/>
      <c r="M659" s="225"/>
      <c r="N659" s="226"/>
      <c r="O659" s="87"/>
      <c r="P659" s="87"/>
      <c r="Q659" s="87"/>
      <c r="R659" s="87"/>
      <c r="S659" s="87"/>
      <c r="T659" s="88"/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T659" s="19" t="s">
        <v>136</v>
      </c>
      <c r="AU659" s="19" t="s">
        <v>90</v>
      </c>
    </row>
    <row r="660" s="2" customFormat="1">
      <c r="A660" s="41"/>
      <c r="B660" s="42"/>
      <c r="C660" s="43"/>
      <c r="D660" s="227" t="s">
        <v>138</v>
      </c>
      <c r="E660" s="43"/>
      <c r="F660" s="228" t="s">
        <v>1099</v>
      </c>
      <c r="G660" s="43"/>
      <c r="H660" s="43"/>
      <c r="I660" s="224"/>
      <c r="J660" s="43"/>
      <c r="K660" s="43"/>
      <c r="L660" s="47"/>
      <c r="M660" s="225"/>
      <c r="N660" s="226"/>
      <c r="O660" s="87"/>
      <c r="P660" s="87"/>
      <c r="Q660" s="87"/>
      <c r="R660" s="87"/>
      <c r="S660" s="87"/>
      <c r="T660" s="88"/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T660" s="19" t="s">
        <v>138</v>
      </c>
      <c r="AU660" s="19" t="s">
        <v>90</v>
      </c>
    </row>
    <row r="661" s="2" customFormat="1" ht="33" customHeight="1">
      <c r="A661" s="41"/>
      <c r="B661" s="42"/>
      <c r="C661" s="209" t="s">
        <v>1100</v>
      </c>
      <c r="D661" s="209" t="s">
        <v>129</v>
      </c>
      <c r="E661" s="210" t="s">
        <v>1101</v>
      </c>
      <c r="F661" s="211" t="s">
        <v>1102</v>
      </c>
      <c r="G661" s="212" t="s">
        <v>531</v>
      </c>
      <c r="H661" s="213">
        <v>1762.6279999999999</v>
      </c>
      <c r="I661" s="214"/>
      <c r="J661" s="215">
        <f>ROUND(I661*H661,2)</f>
        <v>0</v>
      </c>
      <c r="K661" s="211" t="s">
        <v>133</v>
      </c>
      <c r="L661" s="47"/>
      <c r="M661" s="216" t="s">
        <v>79</v>
      </c>
      <c r="N661" s="217" t="s">
        <v>51</v>
      </c>
      <c r="O661" s="87"/>
      <c r="P661" s="218">
        <f>O661*H661</f>
        <v>0</v>
      </c>
      <c r="Q661" s="218">
        <v>0</v>
      </c>
      <c r="R661" s="218">
        <f>Q661*H661</f>
        <v>0</v>
      </c>
      <c r="S661" s="218">
        <v>0</v>
      </c>
      <c r="T661" s="219">
        <f>S661*H661</f>
        <v>0</v>
      </c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R661" s="220" t="s">
        <v>237</v>
      </c>
      <c r="AT661" s="220" t="s">
        <v>129</v>
      </c>
      <c r="AU661" s="220" t="s">
        <v>90</v>
      </c>
      <c r="AY661" s="19" t="s">
        <v>127</v>
      </c>
      <c r="BE661" s="221">
        <f>IF(N661="základní",J661,0)</f>
        <v>0</v>
      </c>
      <c r="BF661" s="221">
        <f>IF(N661="snížená",J661,0)</f>
        <v>0</v>
      </c>
      <c r="BG661" s="221">
        <f>IF(N661="zákl. přenesená",J661,0)</f>
        <v>0</v>
      </c>
      <c r="BH661" s="221">
        <f>IF(N661="sníž. přenesená",J661,0)</f>
        <v>0</v>
      </c>
      <c r="BI661" s="221">
        <f>IF(N661="nulová",J661,0)</f>
        <v>0</v>
      </c>
      <c r="BJ661" s="19" t="s">
        <v>88</v>
      </c>
      <c r="BK661" s="221">
        <f>ROUND(I661*H661,2)</f>
        <v>0</v>
      </c>
      <c r="BL661" s="19" t="s">
        <v>237</v>
      </c>
      <c r="BM661" s="220" t="s">
        <v>1103</v>
      </c>
    </row>
    <row r="662" s="2" customFormat="1">
      <c r="A662" s="41"/>
      <c r="B662" s="42"/>
      <c r="C662" s="43"/>
      <c r="D662" s="222" t="s">
        <v>136</v>
      </c>
      <c r="E662" s="43"/>
      <c r="F662" s="223" t="s">
        <v>1104</v>
      </c>
      <c r="G662" s="43"/>
      <c r="H662" s="43"/>
      <c r="I662" s="224"/>
      <c r="J662" s="43"/>
      <c r="K662" s="43"/>
      <c r="L662" s="47"/>
      <c r="M662" s="225"/>
      <c r="N662" s="226"/>
      <c r="O662" s="87"/>
      <c r="P662" s="87"/>
      <c r="Q662" s="87"/>
      <c r="R662" s="87"/>
      <c r="S662" s="87"/>
      <c r="T662" s="88"/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T662" s="19" t="s">
        <v>136</v>
      </c>
      <c r="AU662" s="19" t="s">
        <v>90</v>
      </c>
    </row>
    <row r="663" s="2" customFormat="1">
      <c r="A663" s="41"/>
      <c r="B663" s="42"/>
      <c r="C663" s="43"/>
      <c r="D663" s="227" t="s">
        <v>138</v>
      </c>
      <c r="E663" s="43"/>
      <c r="F663" s="228" t="s">
        <v>1105</v>
      </c>
      <c r="G663" s="43"/>
      <c r="H663" s="43"/>
      <c r="I663" s="224"/>
      <c r="J663" s="43"/>
      <c r="K663" s="43"/>
      <c r="L663" s="47"/>
      <c r="M663" s="225"/>
      <c r="N663" s="226"/>
      <c r="O663" s="87"/>
      <c r="P663" s="87"/>
      <c r="Q663" s="87"/>
      <c r="R663" s="87"/>
      <c r="S663" s="87"/>
      <c r="T663" s="88"/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T663" s="19" t="s">
        <v>138</v>
      </c>
      <c r="AU663" s="19" t="s">
        <v>90</v>
      </c>
    </row>
    <row r="664" s="13" customFormat="1">
      <c r="A664" s="13"/>
      <c r="B664" s="229"/>
      <c r="C664" s="230"/>
      <c r="D664" s="227" t="s">
        <v>162</v>
      </c>
      <c r="E664" s="231" t="s">
        <v>79</v>
      </c>
      <c r="F664" s="232" t="s">
        <v>1106</v>
      </c>
      <c r="G664" s="230"/>
      <c r="H664" s="233">
        <v>1762.6279999999999</v>
      </c>
      <c r="I664" s="234"/>
      <c r="J664" s="230"/>
      <c r="K664" s="230"/>
      <c r="L664" s="235"/>
      <c r="M664" s="236"/>
      <c r="N664" s="237"/>
      <c r="O664" s="237"/>
      <c r="P664" s="237"/>
      <c r="Q664" s="237"/>
      <c r="R664" s="237"/>
      <c r="S664" s="237"/>
      <c r="T664" s="238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9" t="s">
        <v>162</v>
      </c>
      <c r="AU664" s="239" t="s">
        <v>90</v>
      </c>
      <c r="AV664" s="13" t="s">
        <v>90</v>
      </c>
      <c r="AW664" s="13" t="s">
        <v>42</v>
      </c>
      <c r="AX664" s="13" t="s">
        <v>88</v>
      </c>
      <c r="AY664" s="239" t="s">
        <v>127</v>
      </c>
    </row>
    <row r="665" s="2" customFormat="1" ht="16.5" customHeight="1">
      <c r="A665" s="41"/>
      <c r="B665" s="42"/>
      <c r="C665" s="209" t="s">
        <v>1107</v>
      </c>
      <c r="D665" s="209" t="s">
        <v>129</v>
      </c>
      <c r="E665" s="210" t="s">
        <v>1108</v>
      </c>
      <c r="F665" s="211" t="s">
        <v>1109</v>
      </c>
      <c r="G665" s="212" t="s">
        <v>531</v>
      </c>
      <c r="H665" s="213">
        <v>136.38</v>
      </c>
      <c r="I665" s="214"/>
      <c r="J665" s="215">
        <f>ROUND(I665*H665,2)</f>
        <v>0</v>
      </c>
      <c r="K665" s="211" t="s">
        <v>133</v>
      </c>
      <c r="L665" s="47"/>
      <c r="M665" s="216" t="s">
        <v>79</v>
      </c>
      <c r="N665" s="217" t="s">
        <v>51</v>
      </c>
      <c r="O665" s="87"/>
      <c r="P665" s="218">
        <f>O665*H665</f>
        <v>0</v>
      </c>
      <c r="Q665" s="218">
        <v>0</v>
      </c>
      <c r="R665" s="218">
        <f>Q665*H665</f>
        <v>0</v>
      </c>
      <c r="S665" s="218">
        <v>0</v>
      </c>
      <c r="T665" s="219">
        <f>S665*H665</f>
        <v>0</v>
      </c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R665" s="220" t="s">
        <v>237</v>
      </c>
      <c r="AT665" s="220" t="s">
        <v>129</v>
      </c>
      <c r="AU665" s="220" t="s">
        <v>90</v>
      </c>
      <c r="AY665" s="19" t="s">
        <v>127</v>
      </c>
      <c r="BE665" s="221">
        <f>IF(N665="základní",J665,0)</f>
        <v>0</v>
      </c>
      <c r="BF665" s="221">
        <f>IF(N665="snížená",J665,0)</f>
        <v>0</v>
      </c>
      <c r="BG665" s="221">
        <f>IF(N665="zákl. přenesená",J665,0)</f>
        <v>0</v>
      </c>
      <c r="BH665" s="221">
        <f>IF(N665="sníž. přenesená",J665,0)</f>
        <v>0</v>
      </c>
      <c r="BI665" s="221">
        <f>IF(N665="nulová",J665,0)</f>
        <v>0</v>
      </c>
      <c r="BJ665" s="19" t="s">
        <v>88</v>
      </c>
      <c r="BK665" s="221">
        <f>ROUND(I665*H665,2)</f>
        <v>0</v>
      </c>
      <c r="BL665" s="19" t="s">
        <v>237</v>
      </c>
      <c r="BM665" s="220" t="s">
        <v>1110</v>
      </c>
    </row>
    <row r="666" s="2" customFormat="1">
      <c r="A666" s="41"/>
      <c r="B666" s="42"/>
      <c r="C666" s="43"/>
      <c r="D666" s="222" t="s">
        <v>136</v>
      </c>
      <c r="E666" s="43"/>
      <c r="F666" s="223" t="s">
        <v>1111</v>
      </c>
      <c r="G666" s="43"/>
      <c r="H666" s="43"/>
      <c r="I666" s="224"/>
      <c r="J666" s="43"/>
      <c r="K666" s="43"/>
      <c r="L666" s="47"/>
      <c r="M666" s="225"/>
      <c r="N666" s="226"/>
      <c r="O666" s="87"/>
      <c r="P666" s="87"/>
      <c r="Q666" s="87"/>
      <c r="R666" s="87"/>
      <c r="S666" s="87"/>
      <c r="T666" s="88"/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T666" s="19" t="s">
        <v>136</v>
      </c>
      <c r="AU666" s="19" t="s">
        <v>90</v>
      </c>
    </row>
    <row r="667" s="2" customFormat="1">
      <c r="A667" s="41"/>
      <c r="B667" s="42"/>
      <c r="C667" s="43"/>
      <c r="D667" s="227" t="s">
        <v>138</v>
      </c>
      <c r="E667" s="43"/>
      <c r="F667" s="228" t="s">
        <v>1112</v>
      </c>
      <c r="G667" s="43"/>
      <c r="H667" s="43"/>
      <c r="I667" s="224"/>
      <c r="J667" s="43"/>
      <c r="K667" s="43"/>
      <c r="L667" s="47"/>
      <c r="M667" s="225"/>
      <c r="N667" s="226"/>
      <c r="O667" s="87"/>
      <c r="P667" s="87"/>
      <c r="Q667" s="87"/>
      <c r="R667" s="87"/>
      <c r="S667" s="87"/>
      <c r="T667" s="88"/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T667" s="19" t="s">
        <v>138</v>
      </c>
      <c r="AU667" s="19" t="s">
        <v>90</v>
      </c>
    </row>
    <row r="668" s="15" customFormat="1">
      <c r="A668" s="15"/>
      <c r="B668" s="261"/>
      <c r="C668" s="262"/>
      <c r="D668" s="227" t="s">
        <v>162</v>
      </c>
      <c r="E668" s="263" t="s">
        <v>79</v>
      </c>
      <c r="F668" s="264" t="s">
        <v>1113</v>
      </c>
      <c r="G668" s="262"/>
      <c r="H668" s="263" t="s">
        <v>79</v>
      </c>
      <c r="I668" s="265"/>
      <c r="J668" s="262"/>
      <c r="K668" s="262"/>
      <c r="L668" s="266"/>
      <c r="M668" s="267"/>
      <c r="N668" s="268"/>
      <c r="O668" s="268"/>
      <c r="P668" s="268"/>
      <c r="Q668" s="268"/>
      <c r="R668" s="268"/>
      <c r="S668" s="268"/>
      <c r="T668" s="269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70" t="s">
        <v>162</v>
      </c>
      <c r="AU668" s="270" t="s">
        <v>90</v>
      </c>
      <c r="AV668" s="15" t="s">
        <v>88</v>
      </c>
      <c r="AW668" s="15" t="s">
        <v>42</v>
      </c>
      <c r="AX668" s="15" t="s">
        <v>81</v>
      </c>
      <c r="AY668" s="270" t="s">
        <v>127</v>
      </c>
    </row>
    <row r="669" s="13" customFormat="1">
      <c r="A669" s="13"/>
      <c r="B669" s="229"/>
      <c r="C669" s="230"/>
      <c r="D669" s="227" t="s">
        <v>162</v>
      </c>
      <c r="E669" s="231" t="s">
        <v>79</v>
      </c>
      <c r="F669" s="232" t="s">
        <v>1114</v>
      </c>
      <c r="G669" s="230"/>
      <c r="H669" s="233">
        <v>30.867999999999999</v>
      </c>
      <c r="I669" s="234"/>
      <c r="J669" s="230"/>
      <c r="K669" s="230"/>
      <c r="L669" s="235"/>
      <c r="M669" s="236"/>
      <c r="N669" s="237"/>
      <c r="O669" s="237"/>
      <c r="P669" s="237"/>
      <c r="Q669" s="237"/>
      <c r="R669" s="237"/>
      <c r="S669" s="237"/>
      <c r="T669" s="238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9" t="s">
        <v>162</v>
      </c>
      <c r="AU669" s="239" t="s">
        <v>90</v>
      </c>
      <c r="AV669" s="13" t="s">
        <v>90</v>
      </c>
      <c r="AW669" s="13" t="s">
        <v>42</v>
      </c>
      <c r="AX669" s="13" t="s">
        <v>81</v>
      </c>
      <c r="AY669" s="239" t="s">
        <v>127</v>
      </c>
    </row>
    <row r="670" s="15" customFormat="1">
      <c r="A670" s="15"/>
      <c r="B670" s="261"/>
      <c r="C670" s="262"/>
      <c r="D670" s="227" t="s">
        <v>162</v>
      </c>
      <c r="E670" s="263" t="s">
        <v>79</v>
      </c>
      <c r="F670" s="264" t="s">
        <v>1115</v>
      </c>
      <c r="G670" s="262"/>
      <c r="H670" s="263" t="s">
        <v>79</v>
      </c>
      <c r="I670" s="265"/>
      <c r="J670" s="262"/>
      <c r="K670" s="262"/>
      <c r="L670" s="266"/>
      <c r="M670" s="267"/>
      <c r="N670" s="268"/>
      <c r="O670" s="268"/>
      <c r="P670" s="268"/>
      <c r="Q670" s="268"/>
      <c r="R670" s="268"/>
      <c r="S670" s="268"/>
      <c r="T670" s="269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70" t="s">
        <v>162</v>
      </c>
      <c r="AU670" s="270" t="s">
        <v>90</v>
      </c>
      <c r="AV670" s="15" t="s">
        <v>88</v>
      </c>
      <c r="AW670" s="15" t="s">
        <v>42</v>
      </c>
      <c r="AX670" s="15" t="s">
        <v>81</v>
      </c>
      <c r="AY670" s="270" t="s">
        <v>127</v>
      </c>
    </row>
    <row r="671" s="13" customFormat="1">
      <c r="A671" s="13"/>
      <c r="B671" s="229"/>
      <c r="C671" s="230"/>
      <c r="D671" s="227" t="s">
        <v>162</v>
      </c>
      <c r="E671" s="231" t="s">
        <v>79</v>
      </c>
      <c r="F671" s="232" t="s">
        <v>1116</v>
      </c>
      <c r="G671" s="230"/>
      <c r="H671" s="233">
        <v>28.440000000000001</v>
      </c>
      <c r="I671" s="234"/>
      <c r="J671" s="230"/>
      <c r="K671" s="230"/>
      <c r="L671" s="235"/>
      <c r="M671" s="236"/>
      <c r="N671" s="237"/>
      <c r="O671" s="237"/>
      <c r="P671" s="237"/>
      <c r="Q671" s="237"/>
      <c r="R671" s="237"/>
      <c r="S671" s="237"/>
      <c r="T671" s="238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9" t="s">
        <v>162</v>
      </c>
      <c r="AU671" s="239" t="s">
        <v>90</v>
      </c>
      <c r="AV671" s="13" t="s">
        <v>90</v>
      </c>
      <c r="AW671" s="13" t="s">
        <v>42</v>
      </c>
      <c r="AX671" s="13" t="s">
        <v>81</v>
      </c>
      <c r="AY671" s="239" t="s">
        <v>127</v>
      </c>
    </row>
    <row r="672" s="15" customFormat="1">
      <c r="A672" s="15"/>
      <c r="B672" s="261"/>
      <c r="C672" s="262"/>
      <c r="D672" s="227" t="s">
        <v>162</v>
      </c>
      <c r="E672" s="263" t="s">
        <v>79</v>
      </c>
      <c r="F672" s="264" t="s">
        <v>1117</v>
      </c>
      <c r="G672" s="262"/>
      <c r="H672" s="263" t="s">
        <v>79</v>
      </c>
      <c r="I672" s="265"/>
      <c r="J672" s="262"/>
      <c r="K672" s="262"/>
      <c r="L672" s="266"/>
      <c r="M672" s="267"/>
      <c r="N672" s="268"/>
      <c r="O672" s="268"/>
      <c r="P672" s="268"/>
      <c r="Q672" s="268"/>
      <c r="R672" s="268"/>
      <c r="S672" s="268"/>
      <c r="T672" s="269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70" t="s">
        <v>162</v>
      </c>
      <c r="AU672" s="270" t="s">
        <v>90</v>
      </c>
      <c r="AV672" s="15" t="s">
        <v>88</v>
      </c>
      <c r="AW672" s="15" t="s">
        <v>42</v>
      </c>
      <c r="AX672" s="15" t="s">
        <v>81</v>
      </c>
      <c r="AY672" s="270" t="s">
        <v>127</v>
      </c>
    </row>
    <row r="673" s="13" customFormat="1">
      <c r="A673" s="13"/>
      <c r="B673" s="229"/>
      <c r="C673" s="230"/>
      <c r="D673" s="227" t="s">
        <v>162</v>
      </c>
      <c r="E673" s="231" t="s">
        <v>79</v>
      </c>
      <c r="F673" s="232" t="s">
        <v>1118</v>
      </c>
      <c r="G673" s="230"/>
      <c r="H673" s="233">
        <v>77.072000000000003</v>
      </c>
      <c r="I673" s="234"/>
      <c r="J673" s="230"/>
      <c r="K673" s="230"/>
      <c r="L673" s="235"/>
      <c r="M673" s="236"/>
      <c r="N673" s="237"/>
      <c r="O673" s="237"/>
      <c r="P673" s="237"/>
      <c r="Q673" s="237"/>
      <c r="R673" s="237"/>
      <c r="S673" s="237"/>
      <c r="T673" s="238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9" t="s">
        <v>162</v>
      </c>
      <c r="AU673" s="239" t="s">
        <v>90</v>
      </c>
      <c r="AV673" s="13" t="s">
        <v>90</v>
      </c>
      <c r="AW673" s="13" t="s">
        <v>42</v>
      </c>
      <c r="AX673" s="13" t="s">
        <v>81</v>
      </c>
      <c r="AY673" s="239" t="s">
        <v>127</v>
      </c>
    </row>
    <row r="674" s="14" customFormat="1">
      <c r="A674" s="14"/>
      <c r="B674" s="240"/>
      <c r="C674" s="241"/>
      <c r="D674" s="227" t="s">
        <v>162</v>
      </c>
      <c r="E674" s="242" t="s">
        <v>79</v>
      </c>
      <c r="F674" s="243" t="s">
        <v>216</v>
      </c>
      <c r="G674" s="241"/>
      <c r="H674" s="244">
        <v>136.38</v>
      </c>
      <c r="I674" s="245"/>
      <c r="J674" s="241"/>
      <c r="K674" s="241"/>
      <c r="L674" s="246"/>
      <c r="M674" s="247"/>
      <c r="N674" s="248"/>
      <c r="O674" s="248"/>
      <c r="P674" s="248"/>
      <c r="Q674" s="248"/>
      <c r="R674" s="248"/>
      <c r="S674" s="248"/>
      <c r="T674" s="249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0" t="s">
        <v>162</v>
      </c>
      <c r="AU674" s="250" t="s">
        <v>90</v>
      </c>
      <c r="AV674" s="14" t="s">
        <v>134</v>
      </c>
      <c r="AW674" s="14" t="s">
        <v>42</v>
      </c>
      <c r="AX674" s="14" t="s">
        <v>88</v>
      </c>
      <c r="AY674" s="250" t="s">
        <v>127</v>
      </c>
    </row>
    <row r="675" s="2" customFormat="1" ht="16.5" customHeight="1">
      <c r="A675" s="41"/>
      <c r="B675" s="42"/>
      <c r="C675" s="209" t="s">
        <v>1119</v>
      </c>
      <c r="D675" s="209" t="s">
        <v>129</v>
      </c>
      <c r="E675" s="210" t="s">
        <v>1120</v>
      </c>
      <c r="F675" s="211" t="s">
        <v>1121</v>
      </c>
      <c r="G675" s="212" t="s">
        <v>203</v>
      </c>
      <c r="H675" s="213">
        <v>265.78100000000001</v>
      </c>
      <c r="I675" s="214"/>
      <c r="J675" s="215">
        <f>ROUND(I675*H675,2)</f>
        <v>0</v>
      </c>
      <c r="K675" s="211" t="s">
        <v>133</v>
      </c>
      <c r="L675" s="47"/>
      <c r="M675" s="216" t="s">
        <v>79</v>
      </c>
      <c r="N675" s="217" t="s">
        <v>51</v>
      </c>
      <c r="O675" s="87"/>
      <c r="P675" s="218">
        <f>O675*H675</f>
        <v>0</v>
      </c>
      <c r="Q675" s="218">
        <v>0</v>
      </c>
      <c r="R675" s="218">
        <f>Q675*H675</f>
        <v>0</v>
      </c>
      <c r="S675" s="218">
        <v>0</v>
      </c>
      <c r="T675" s="219">
        <f>S675*H675</f>
        <v>0</v>
      </c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R675" s="220" t="s">
        <v>237</v>
      </c>
      <c r="AT675" s="220" t="s">
        <v>129</v>
      </c>
      <c r="AU675" s="220" t="s">
        <v>90</v>
      </c>
      <c r="AY675" s="19" t="s">
        <v>127</v>
      </c>
      <c r="BE675" s="221">
        <f>IF(N675="základní",J675,0)</f>
        <v>0</v>
      </c>
      <c r="BF675" s="221">
        <f>IF(N675="snížená",J675,0)</f>
        <v>0</v>
      </c>
      <c r="BG675" s="221">
        <f>IF(N675="zákl. přenesená",J675,0)</f>
        <v>0</v>
      </c>
      <c r="BH675" s="221">
        <f>IF(N675="sníž. přenesená",J675,0)</f>
        <v>0</v>
      </c>
      <c r="BI675" s="221">
        <f>IF(N675="nulová",J675,0)</f>
        <v>0</v>
      </c>
      <c r="BJ675" s="19" t="s">
        <v>88</v>
      </c>
      <c r="BK675" s="221">
        <f>ROUND(I675*H675,2)</f>
        <v>0</v>
      </c>
      <c r="BL675" s="19" t="s">
        <v>237</v>
      </c>
      <c r="BM675" s="220" t="s">
        <v>1122</v>
      </c>
    </row>
    <row r="676" s="2" customFormat="1">
      <c r="A676" s="41"/>
      <c r="B676" s="42"/>
      <c r="C676" s="43"/>
      <c r="D676" s="222" t="s">
        <v>136</v>
      </c>
      <c r="E676" s="43"/>
      <c r="F676" s="223" t="s">
        <v>1123</v>
      </c>
      <c r="G676" s="43"/>
      <c r="H676" s="43"/>
      <c r="I676" s="224"/>
      <c r="J676" s="43"/>
      <c r="K676" s="43"/>
      <c r="L676" s="47"/>
      <c r="M676" s="225"/>
      <c r="N676" s="226"/>
      <c r="O676" s="87"/>
      <c r="P676" s="87"/>
      <c r="Q676" s="87"/>
      <c r="R676" s="87"/>
      <c r="S676" s="87"/>
      <c r="T676" s="88"/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T676" s="19" t="s">
        <v>136</v>
      </c>
      <c r="AU676" s="19" t="s">
        <v>90</v>
      </c>
    </row>
    <row r="677" s="2" customFormat="1">
      <c r="A677" s="41"/>
      <c r="B677" s="42"/>
      <c r="C677" s="43"/>
      <c r="D677" s="227" t="s">
        <v>138</v>
      </c>
      <c r="E677" s="43"/>
      <c r="F677" s="228" t="s">
        <v>1124</v>
      </c>
      <c r="G677" s="43"/>
      <c r="H677" s="43"/>
      <c r="I677" s="224"/>
      <c r="J677" s="43"/>
      <c r="K677" s="43"/>
      <c r="L677" s="47"/>
      <c r="M677" s="225"/>
      <c r="N677" s="226"/>
      <c r="O677" s="87"/>
      <c r="P677" s="87"/>
      <c r="Q677" s="87"/>
      <c r="R677" s="87"/>
      <c r="S677" s="87"/>
      <c r="T677" s="88"/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T677" s="19" t="s">
        <v>138</v>
      </c>
      <c r="AU677" s="19" t="s">
        <v>90</v>
      </c>
    </row>
    <row r="678" s="13" customFormat="1">
      <c r="A678" s="13"/>
      <c r="B678" s="229"/>
      <c r="C678" s="230"/>
      <c r="D678" s="227" t="s">
        <v>162</v>
      </c>
      <c r="E678" s="231" t="s">
        <v>79</v>
      </c>
      <c r="F678" s="232" t="s">
        <v>1125</v>
      </c>
      <c r="G678" s="230"/>
      <c r="H678" s="233">
        <v>265.78100000000001</v>
      </c>
      <c r="I678" s="234"/>
      <c r="J678" s="230"/>
      <c r="K678" s="230"/>
      <c r="L678" s="235"/>
      <c r="M678" s="236"/>
      <c r="N678" s="237"/>
      <c r="O678" s="237"/>
      <c r="P678" s="237"/>
      <c r="Q678" s="237"/>
      <c r="R678" s="237"/>
      <c r="S678" s="237"/>
      <c r="T678" s="238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9" t="s">
        <v>162</v>
      </c>
      <c r="AU678" s="239" t="s">
        <v>90</v>
      </c>
      <c r="AV678" s="13" t="s">
        <v>90</v>
      </c>
      <c r="AW678" s="13" t="s">
        <v>42</v>
      </c>
      <c r="AX678" s="13" t="s">
        <v>88</v>
      </c>
      <c r="AY678" s="239" t="s">
        <v>127</v>
      </c>
    </row>
    <row r="679" s="2" customFormat="1" ht="21.75" customHeight="1">
      <c r="A679" s="41"/>
      <c r="B679" s="42"/>
      <c r="C679" s="209" t="s">
        <v>1126</v>
      </c>
      <c r="D679" s="209" t="s">
        <v>129</v>
      </c>
      <c r="E679" s="210" t="s">
        <v>1127</v>
      </c>
      <c r="F679" s="211" t="s">
        <v>1128</v>
      </c>
      <c r="G679" s="212" t="s">
        <v>203</v>
      </c>
      <c r="H679" s="213">
        <v>3720.9340000000002</v>
      </c>
      <c r="I679" s="214"/>
      <c r="J679" s="215">
        <f>ROUND(I679*H679,2)</f>
        <v>0</v>
      </c>
      <c r="K679" s="211" t="s">
        <v>133</v>
      </c>
      <c r="L679" s="47"/>
      <c r="M679" s="216" t="s">
        <v>79</v>
      </c>
      <c r="N679" s="217" t="s">
        <v>51</v>
      </c>
      <c r="O679" s="87"/>
      <c r="P679" s="218">
        <f>O679*H679</f>
        <v>0</v>
      </c>
      <c r="Q679" s="218">
        <v>0</v>
      </c>
      <c r="R679" s="218">
        <f>Q679*H679</f>
        <v>0</v>
      </c>
      <c r="S679" s="218">
        <v>0</v>
      </c>
      <c r="T679" s="219">
        <f>S679*H679</f>
        <v>0</v>
      </c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R679" s="220" t="s">
        <v>237</v>
      </c>
      <c r="AT679" s="220" t="s">
        <v>129</v>
      </c>
      <c r="AU679" s="220" t="s">
        <v>90</v>
      </c>
      <c r="AY679" s="19" t="s">
        <v>127</v>
      </c>
      <c r="BE679" s="221">
        <f>IF(N679="základní",J679,0)</f>
        <v>0</v>
      </c>
      <c r="BF679" s="221">
        <f>IF(N679="snížená",J679,0)</f>
        <v>0</v>
      </c>
      <c r="BG679" s="221">
        <f>IF(N679="zákl. přenesená",J679,0)</f>
        <v>0</v>
      </c>
      <c r="BH679" s="221">
        <f>IF(N679="sníž. přenesená",J679,0)</f>
        <v>0</v>
      </c>
      <c r="BI679" s="221">
        <f>IF(N679="nulová",J679,0)</f>
        <v>0</v>
      </c>
      <c r="BJ679" s="19" t="s">
        <v>88</v>
      </c>
      <c r="BK679" s="221">
        <f>ROUND(I679*H679,2)</f>
        <v>0</v>
      </c>
      <c r="BL679" s="19" t="s">
        <v>237</v>
      </c>
      <c r="BM679" s="220" t="s">
        <v>1129</v>
      </c>
    </row>
    <row r="680" s="2" customFormat="1">
      <c r="A680" s="41"/>
      <c r="B680" s="42"/>
      <c r="C680" s="43"/>
      <c r="D680" s="222" t="s">
        <v>136</v>
      </c>
      <c r="E680" s="43"/>
      <c r="F680" s="223" t="s">
        <v>1130</v>
      </c>
      <c r="G680" s="43"/>
      <c r="H680" s="43"/>
      <c r="I680" s="224"/>
      <c r="J680" s="43"/>
      <c r="K680" s="43"/>
      <c r="L680" s="47"/>
      <c r="M680" s="225"/>
      <c r="N680" s="226"/>
      <c r="O680" s="87"/>
      <c r="P680" s="87"/>
      <c r="Q680" s="87"/>
      <c r="R680" s="87"/>
      <c r="S680" s="87"/>
      <c r="T680" s="88"/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T680" s="19" t="s">
        <v>136</v>
      </c>
      <c r="AU680" s="19" t="s">
        <v>90</v>
      </c>
    </row>
    <row r="681" s="2" customFormat="1">
      <c r="A681" s="41"/>
      <c r="B681" s="42"/>
      <c r="C681" s="43"/>
      <c r="D681" s="227" t="s">
        <v>138</v>
      </c>
      <c r="E681" s="43"/>
      <c r="F681" s="228" t="s">
        <v>1131</v>
      </c>
      <c r="G681" s="43"/>
      <c r="H681" s="43"/>
      <c r="I681" s="224"/>
      <c r="J681" s="43"/>
      <c r="K681" s="43"/>
      <c r="L681" s="47"/>
      <c r="M681" s="225"/>
      <c r="N681" s="226"/>
      <c r="O681" s="87"/>
      <c r="P681" s="87"/>
      <c r="Q681" s="87"/>
      <c r="R681" s="87"/>
      <c r="S681" s="87"/>
      <c r="T681" s="88"/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T681" s="19" t="s">
        <v>138</v>
      </c>
      <c r="AU681" s="19" t="s">
        <v>90</v>
      </c>
    </row>
    <row r="682" s="13" customFormat="1">
      <c r="A682" s="13"/>
      <c r="B682" s="229"/>
      <c r="C682" s="230"/>
      <c r="D682" s="227" t="s">
        <v>162</v>
      </c>
      <c r="E682" s="231" t="s">
        <v>79</v>
      </c>
      <c r="F682" s="232" t="s">
        <v>1132</v>
      </c>
      <c r="G682" s="230"/>
      <c r="H682" s="233">
        <v>3720.9340000000002</v>
      </c>
      <c r="I682" s="234"/>
      <c r="J682" s="230"/>
      <c r="K682" s="230"/>
      <c r="L682" s="235"/>
      <c r="M682" s="236"/>
      <c r="N682" s="237"/>
      <c r="O682" s="237"/>
      <c r="P682" s="237"/>
      <c r="Q682" s="237"/>
      <c r="R682" s="237"/>
      <c r="S682" s="237"/>
      <c r="T682" s="238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9" t="s">
        <v>162</v>
      </c>
      <c r="AU682" s="239" t="s">
        <v>90</v>
      </c>
      <c r="AV682" s="13" t="s">
        <v>90</v>
      </c>
      <c r="AW682" s="13" t="s">
        <v>42</v>
      </c>
      <c r="AX682" s="13" t="s">
        <v>88</v>
      </c>
      <c r="AY682" s="239" t="s">
        <v>127</v>
      </c>
    </row>
    <row r="683" s="2" customFormat="1" ht="24.15" customHeight="1">
      <c r="A683" s="41"/>
      <c r="B683" s="42"/>
      <c r="C683" s="209" t="s">
        <v>1133</v>
      </c>
      <c r="D683" s="209" t="s">
        <v>129</v>
      </c>
      <c r="E683" s="210" t="s">
        <v>1134</v>
      </c>
      <c r="F683" s="211" t="s">
        <v>1135</v>
      </c>
      <c r="G683" s="212" t="s">
        <v>203</v>
      </c>
      <c r="H683" s="213">
        <v>225.166</v>
      </c>
      <c r="I683" s="214"/>
      <c r="J683" s="215">
        <f>ROUND(I683*H683,2)</f>
        <v>0</v>
      </c>
      <c r="K683" s="211" t="s">
        <v>133</v>
      </c>
      <c r="L683" s="47"/>
      <c r="M683" s="216" t="s">
        <v>79</v>
      </c>
      <c r="N683" s="217" t="s">
        <v>51</v>
      </c>
      <c r="O683" s="87"/>
      <c r="P683" s="218">
        <f>O683*H683</f>
        <v>0</v>
      </c>
      <c r="Q683" s="218">
        <v>0</v>
      </c>
      <c r="R683" s="218">
        <f>Q683*H683</f>
        <v>0</v>
      </c>
      <c r="S683" s="218">
        <v>0</v>
      </c>
      <c r="T683" s="219">
        <f>S683*H683</f>
        <v>0</v>
      </c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R683" s="220" t="s">
        <v>237</v>
      </c>
      <c r="AT683" s="220" t="s">
        <v>129</v>
      </c>
      <c r="AU683" s="220" t="s">
        <v>90</v>
      </c>
      <c r="AY683" s="19" t="s">
        <v>127</v>
      </c>
      <c r="BE683" s="221">
        <f>IF(N683="základní",J683,0)</f>
        <v>0</v>
      </c>
      <c r="BF683" s="221">
        <f>IF(N683="snížená",J683,0)</f>
        <v>0</v>
      </c>
      <c r="BG683" s="221">
        <f>IF(N683="zákl. přenesená",J683,0)</f>
        <v>0</v>
      </c>
      <c r="BH683" s="221">
        <f>IF(N683="sníž. přenesená",J683,0)</f>
        <v>0</v>
      </c>
      <c r="BI683" s="221">
        <f>IF(N683="nulová",J683,0)</f>
        <v>0</v>
      </c>
      <c r="BJ683" s="19" t="s">
        <v>88</v>
      </c>
      <c r="BK683" s="221">
        <f>ROUND(I683*H683,2)</f>
        <v>0</v>
      </c>
      <c r="BL683" s="19" t="s">
        <v>237</v>
      </c>
      <c r="BM683" s="220" t="s">
        <v>1136</v>
      </c>
    </row>
    <row r="684" s="2" customFormat="1">
      <c r="A684" s="41"/>
      <c r="B684" s="42"/>
      <c r="C684" s="43"/>
      <c r="D684" s="222" t="s">
        <v>136</v>
      </c>
      <c r="E684" s="43"/>
      <c r="F684" s="223" t="s">
        <v>1137</v>
      </c>
      <c r="G684" s="43"/>
      <c r="H684" s="43"/>
      <c r="I684" s="224"/>
      <c r="J684" s="43"/>
      <c r="K684" s="43"/>
      <c r="L684" s="47"/>
      <c r="M684" s="225"/>
      <c r="N684" s="226"/>
      <c r="O684" s="87"/>
      <c r="P684" s="87"/>
      <c r="Q684" s="87"/>
      <c r="R684" s="87"/>
      <c r="S684" s="87"/>
      <c r="T684" s="88"/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T684" s="19" t="s">
        <v>136</v>
      </c>
      <c r="AU684" s="19" t="s">
        <v>90</v>
      </c>
    </row>
    <row r="685" s="2" customFormat="1">
      <c r="A685" s="41"/>
      <c r="B685" s="42"/>
      <c r="C685" s="43"/>
      <c r="D685" s="227" t="s">
        <v>138</v>
      </c>
      <c r="E685" s="43"/>
      <c r="F685" s="228" t="s">
        <v>1138</v>
      </c>
      <c r="G685" s="43"/>
      <c r="H685" s="43"/>
      <c r="I685" s="224"/>
      <c r="J685" s="43"/>
      <c r="K685" s="43"/>
      <c r="L685" s="47"/>
      <c r="M685" s="225"/>
      <c r="N685" s="226"/>
      <c r="O685" s="87"/>
      <c r="P685" s="87"/>
      <c r="Q685" s="87"/>
      <c r="R685" s="87"/>
      <c r="S685" s="87"/>
      <c r="T685" s="88"/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T685" s="19" t="s">
        <v>138</v>
      </c>
      <c r="AU685" s="19" t="s">
        <v>90</v>
      </c>
    </row>
    <row r="686" s="13" customFormat="1">
      <c r="A686" s="13"/>
      <c r="B686" s="229"/>
      <c r="C686" s="230"/>
      <c r="D686" s="227" t="s">
        <v>162</v>
      </c>
      <c r="E686" s="231" t="s">
        <v>79</v>
      </c>
      <c r="F686" s="232" t="s">
        <v>1139</v>
      </c>
      <c r="G686" s="230"/>
      <c r="H686" s="233">
        <v>225.166</v>
      </c>
      <c r="I686" s="234"/>
      <c r="J686" s="230"/>
      <c r="K686" s="230"/>
      <c r="L686" s="235"/>
      <c r="M686" s="236"/>
      <c r="N686" s="237"/>
      <c r="O686" s="237"/>
      <c r="P686" s="237"/>
      <c r="Q686" s="237"/>
      <c r="R686" s="237"/>
      <c r="S686" s="237"/>
      <c r="T686" s="238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9" t="s">
        <v>162</v>
      </c>
      <c r="AU686" s="239" t="s">
        <v>90</v>
      </c>
      <c r="AV686" s="13" t="s">
        <v>90</v>
      </c>
      <c r="AW686" s="13" t="s">
        <v>42</v>
      </c>
      <c r="AX686" s="13" t="s">
        <v>88</v>
      </c>
      <c r="AY686" s="239" t="s">
        <v>127</v>
      </c>
    </row>
    <row r="687" s="2" customFormat="1" ht="24.15" customHeight="1">
      <c r="A687" s="41"/>
      <c r="B687" s="42"/>
      <c r="C687" s="209" t="s">
        <v>1140</v>
      </c>
      <c r="D687" s="209" t="s">
        <v>129</v>
      </c>
      <c r="E687" s="210" t="s">
        <v>1141</v>
      </c>
      <c r="F687" s="211" t="s">
        <v>1142</v>
      </c>
      <c r="G687" s="212" t="s">
        <v>203</v>
      </c>
      <c r="H687" s="213">
        <v>70.995999999999995</v>
      </c>
      <c r="I687" s="214"/>
      <c r="J687" s="215">
        <f>ROUND(I687*H687,2)</f>
        <v>0</v>
      </c>
      <c r="K687" s="211" t="s">
        <v>133</v>
      </c>
      <c r="L687" s="47"/>
      <c r="M687" s="216" t="s">
        <v>79</v>
      </c>
      <c r="N687" s="217" t="s">
        <v>51</v>
      </c>
      <c r="O687" s="87"/>
      <c r="P687" s="218">
        <f>O687*H687</f>
        <v>0</v>
      </c>
      <c r="Q687" s="218">
        <v>0</v>
      </c>
      <c r="R687" s="218">
        <f>Q687*H687</f>
        <v>0</v>
      </c>
      <c r="S687" s="218">
        <v>0</v>
      </c>
      <c r="T687" s="219">
        <f>S687*H687</f>
        <v>0</v>
      </c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R687" s="220" t="s">
        <v>237</v>
      </c>
      <c r="AT687" s="220" t="s">
        <v>129</v>
      </c>
      <c r="AU687" s="220" t="s">
        <v>90</v>
      </c>
      <c r="AY687" s="19" t="s">
        <v>127</v>
      </c>
      <c r="BE687" s="221">
        <f>IF(N687="základní",J687,0)</f>
        <v>0</v>
      </c>
      <c r="BF687" s="221">
        <f>IF(N687="snížená",J687,0)</f>
        <v>0</v>
      </c>
      <c r="BG687" s="221">
        <f>IF(N687="zákl. přenesená",J687,0)</f>
        <v>0</v>
      </c>
      <c r="BH687" s="221">
        <f>IF(N687="sníž. přenesená",J687,0)</f>
        <v>0</v>
      </c>
      <c r="BI687" s="221">
        <f>IF(N687="nulová",J687,0)</f>
        <v>0</v>
      </c>
      <c r="BJ687" s="19" t="s">
        <v>88</v>
      </c>
      <c r="BK687" s="221">
        <f>ROUND(I687*H687,2)</f>
        <v>0</v>
      </c>
      <c r="BL687" s="19" t="s">
        <v>237</v>
      </c>
      <c r="BM687" s="220" t="s">
        <v>1143</v>
      </c>
    </row>
    <row r="688" s="2" customFormat="1">
      <c r="A688" s="41"/>
      <c r="B688" s="42"/>
      <c r="C688" s="43"/>
      <c r="D688" s="222" t="s">
        <v>136</v>
      </c>
      <c r="E688" s="43"/>
      <c r="F688" s="223" t="s">
        <v>1144</v>
      </c>
      <c r="G688" s="43"/>
      <c r="H688" s="43"/>
      <c r="I688" s="224"/>
      <c r="J688" s="43"/>
      <c r="K688" s="43"/>
      <c r="L688" s="47"/>
      <c r="M688" s="225"/>
      <c r="N688" s="226"/>
      <c r="O688" s="87"/>
      <c r="P688" s="87"/>
      <c r="Q688" s="87"/>
      <c r="R688" s="87"/>
      <c r="S688" s="87"/>
      <c r="T688" s="88"/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T688" s="19" t="s">
        <v>136</v>
      </c>
      <c r="AU688" s="19" t="s">
        <v>90</v>
      </c>
    </row>
    <row r="689" s="2" customFormat="1">
      <c r="A689" s="41"/>
      <c r="B689" s="42"/>
      <c r="C689" s="43"/>
      <c r="D689" s="227" t="s">
        <v>138</v>
      </c>
      <c r="E689" s="43"/>
      <c r="F689" s="228" t="s">
        <v>1138</v>
      </c>
      <c r="G689" s="43"/>
      <c r="H689" s="43"/>
      <c r="I689" s="224"/>
      <c r="J689" s="43"/>
      <c r="K689" s="43"/>
      <c r="L689" s="47"/>
      <c r="M689" s="225"/>
      <c r="N689" s="226"/>
      <c r="O689" s="87"/>
      <c r="P689" s="87"/>
      <c r="Q689" s="87"/>
      <c r="R689" s="87"/>
      <c r="S689" s="87"/>
      <c r="T689" s="88"/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T689" s="19" t="s">
        <v>138</v>
      </c>
      <c r="AU689" s="19" t="s">
        <v>90</v>
      </c>
    </row>
    <row r="690" s="13" customFormat="1">
      <c r="A690" s="13"/>
      <c r="B690" s="229"/>
      <c r="C690" s="230"/>
      <c r="D690" s="227" t="s">
        <v>162</v>
      </c>
      <c r="E690" s="231" t="s">
        <v>79</v>
      </c>
      <c r="F690" s="232" t="s">
        <v>1145</v>
      </c>
      <c r="G690" s="230"/>
      <c r="H690" s="233">
        <v>70.995999999999995</v>
      </c>
      <c r="I690" s="234"/>
      <c r="J690" s="230"/>
      <c r="K690" s="230"/>
      <c r="L690" s="235"/>
      <c r="M690" s="236"/>
      <c r="N690" s="237"/>
      <c r="O690" s="237"/>
      <c r="P690" s="237"/>
      <c r="Q690" s="237"/>
      <c r="R690" s="237"/>
      <c r="S690" s="237"/>
      <c r="T690" s="23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9" t="s">
        <v>162</v>
      </c>
      <c r="AU690" s="239" t="s">
        <v>90</v>
      </c>
      <c r="AV690" s="13" t="s">
        <v>90</v>
      </c>
      <c r="AW690" s="13" t="s">
        <v>42</v>
      </c>
      <c r="AX690" s="13" t="s">
        <v>88</v>
      </c>
      <c r="AY690" s="239" t="s">
        <v>127</v>
      </c>
    </row>
    <row r="691" s="2" customFormat="1" ht="24.15" customHeight="1">
      <c r="A691" s="41"/>
      <c r="B691" s="42"/>
      <c r="C691" s="209" t="s">
        <v>1146</v>
      </c>
      <c r="D691" s="209" t="s">
        <v>129</v>
      </c>
      <c r="E691" s="210" t="s">
        <v>1147</v>
      </c>
      <c r="F691" s="211" t="s">
        <v>1148</v>
      </c>
      <c r="G691" s="212" t="s">
        <v>203</v>
      </c>
      <c r="H691" s="213">
        <v>146.43700000000001</v>
      </c>
      <c r="I691" s="214"/>
      <c r="J691" s="215">
        <f>ROUND(I691*H691,2)</f>
        <v>0</v>
      </c>
      <c r="K691" s="211" t="s">
        <v>133</v>
      </c>
      <c r="L691" s="47"/>
      <c r="M691" s="216" t="s">
        <v>79</v>
      </c>
      <c r="N691" s="217" t="s">
        <v>51</v>
      </c>
      <c r="O691" s="87"/>
      <c r="P691" s="218">
        <f>O691*H691</f>
        <v>0</v>
      </c>
      <c r="Q691" s="218">
        <v>0</v>
      </c>
      <c r="R691" s="218">
        <f>Q691*H691</f>
        <v>0</v>
      </c>
      <c r="S691" s="218">
        <v>0</v>
      </c>
      <c r="T691" s="219">
        <f>S691*H691</f>
        <v>0</v>
      </c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R691" s="220" t="s">
        <v>237</v>
      </c>
      <c r="AT691" s="220" t="s">
        <v>129</v>
      </c>
      <c r="AU691" s="220" t="s">
        <v>90</v>
      </c>
      <c r="AY691" s="19" t="s">
        <v>127</v>
      </c>
      <c r="BE691" s="221">
        <f>IF(N691="základní",J691,0)</f>
        <v>0</v>
      </c>
      <c r="BF691" s="221">
        <f>IF(N691="snížená",J691,0)</f>
        <v>0</v>
      </c>
      <c r="BG691" s="221">
        <f>IF(N691="zákl. přenesená",J691,0)</f>
        <v>0</v>
      </c>
      <c r="BH691" s="221">
        <f>IF(N691="sníž. přenesená",J691,0)</f>
        <v>0</v>
      </c>
      <c r="BI691" s="221">
        <f>IF(N691="nulová",J691,0)</f>
        <v>0</v>
      </c>
      <c r="BJ691" s="19" t="s">
        <v>88</v>
      </c>
      <c r="BK691" s="221">
        <f>ROUND(I691*H691,2)</f>
        <v>0</v>
      </c>
      <c r="BL691" s="19" t="s">
        <v>237</v>
      </c>
      <c r="BM691" s="220" t="s">
        <v>1149</v>
      </c>
    </row>
    <row r="692" s="2" customFormat="1">
      <c r="A692" s="41"/>
      <c r="B692" s="42"/>
      <c r="C692" s="43"/>
      <c r="D692" s="222" t="s">
        <v>136</v>
      </c>
      <c r="E692" s="43"/>
      <c r="F692" s="223" t="s">
        <v>1150</v>
      </c>
      <c r="G692" s="43"/>
      <c r="H692" s="43"/>
      <c r="I692" s="224"/>
      <c r="J692" s="43"/>
      <c r="K692" s="43"/>
      <c r="L692" s="47"/>
      <c r="M692" s="225"/>
      <c r="N692" s="226"/>
      <c r="O692" s="87"/>
      <c r="P692" s="87"/>
      <c r="Q692" s="87"/>
      <c r="R692" s="87"/>
      <c r="S692" s="87"/>
      <c r="T692" s="88"/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T692" s="19" t="s">
        <v>136</v>
      </c>
      <c r="AU692" s="19" t="s">
        <v>90</v>
      </c>
    </row>
    <row r="693" s="2" customFormat="1">
      <c r="A693" s="41"/>
      <c r="B693" s="42"/>
      <c r="C693" s="43"/>
      <c r="D693" s="227" t="s">
        <v>138</v>
      </c>
      <c r="E693" s="43"/>
      <c r="F693" s="228" t="s">
        <v>1138</v>
      </c>
      <c r="G693" s="43"/>
      <c r="H693" s="43"/>
      <c r="I693" s="224"/>
      <c r="J693" s="43"/>
      <c r="K693" s="43"/>
      <c r="L693" s="47"/>
      <c r="M693" s="225"/>
      <c r="N693" s="226"/>
      <c r="O693" s="87"/>
      <c r="P693" s="87"/>
      <c r="Q693" s="87"/>
      <c r="R693" s="87"/>
      <c r="S693" s="87"/>
      <c r="T693" s="88"/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T693" s="19" t="s">
        <v>138</v>
      </c>
      <c r="AU693" s="19" t="s">
        <v>90</v>
      </c>
    </row>
    <row r="694" s="13" customFormat="1">
      <c r="A694" s="13"/>
      <c r="B694" s="229"/>
      <c r="C694" s="230"/>
      <c r="D694" s="227" t="s">
        <v>162</v>
      </c>
      <c r="E694" s="231" t="s">
        <v>79</v>
      </c>
      <c r="F694" s="232" t="s">
        <v>1151</v>
      </c>
      <c r="G694" s="230"/>
      <c r="H694" s="233">
        <v>146.43700000000001</v>
      </c>
      <c r="I694" s="234"/>
      <c r="J694" s="230"/>
      <c r="K694" s="230"/>
      <c r="L694" s="235"/>
      <c r="M694" s="236"/>
      <c r="N694" s="237"/>
      <c r="O694" s="237"/>
      <c r="P694" s="237"/>
      <c r="Q694" s="237"/>
      <c r="R694" s="237"/>
      <c r="S694" s="237"/>
      <c r="T694" s="23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9" t="s">
        <v>162</v>
      </c>
      <c r="AU694" s="239" t="s">
        <v>90</v>
      </c>
      <c r="AV694" s="13" t="s">
        <v>90</v>
      </c>
      <c r="AW694" s="13" t="s">
        <v>42</v>
      </c>
      <c r="AX694" s="13" t="s">
        <v>88</v>
      </c>
      <c r="AY694" s="239" t="s">
        <v>127</v>
      </c>
    </row>
    <row r="695" s="2" customFormat="1" ht="24.15" customHeight="1">
      <c r="A695" s="41"/>
      <c r="B695" s="42"/>
      <c r="C695" s="209" t="s">
        <v>1152</v>
      </c>
      <c r="D695" s="209" t="s">
        <v>129</v>
      </c>
      <c r="E695" s="210" t="s">
        <v>1153</v>
      </c>
      <c r="F695" s="211" t="s">
        <v>1154</v>
      </c>
      <c r="G695" s="212" t="s">
        <v>203</v>
      </c>
      <c r="H695" s="213">
        <v>48.347999999999999</v>
      </c>
      <c r="I695" s="214"/>
      <c r="J695" s="215">
        <f>ROUND(I695*H695,2)</f>
        <v>0</v>
      </c>
      <c r="K695" s="211" t="s">
        <v>133</v>
      </c>
      <c r="L695" s="47"/>
      <c r="M695" s="216" t="s">
        <v>79</v>
      </c>
      <c r="N695" s="217" t="s">
        <v>51</v>
      </c>
      <c r="O695" s="87"/>
      <c r="P695" s="218">
        <f>O695*H695</f>
        <v>0</v>
      </c>
      <c r="Q695" s="218">
        <v>0</v>
      </c>
      <c r="R695" s="218">
        <f>Q695*H695</f>
        <v>0</v>
      </c>
      <c r="S695" s="218">
        <v>0</v>
      </c>
      <c r="T695" s="219">
        <f>S695*H695</f>
        <v>0</v>
      </c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R695" s="220" t="s">
        <v>237</v>
      </c>
      <c r="AT695" s="220" t="s">
        <v>129</v>
      </c>
      <c r="AU695" s="220" t="s">
        <v>90</v>
      </c>
      <c r="AY695" s="19" t="s">
        <v>127</v>
      </c>
      <c r="BE695" s="221">
        <f>IF(N695="základní",J695,0)</f>
        <v>0</v>
      </c>
      <c r="BF695" s="221">
        <f>IF(N695="snížená",J695,0)</f>
        <v>0</v>
      </c>
      <c r="BG695" s="221">
        <f>IF(N695="zákl. přenesená",J695,0)</f>
        <v>0</v>
      </c>
      <c r="BH695" s="221">
        <f>IF(N695="sníž. přenesená",J695,0)</f>
        <v>0</v>
      </c>
      <c r="BI695" s="221">
        <f>IF(N695="nulová",J695,0)</f>
        <v>0</v>
      </c>
      <c r="BJ695" s="19" t="s">
        <v>88</v>
      </c>
      <c r="BK695" s="221">
        <f>ROUND(I695*H695,2)</f>
        <v>0</v>
      </c>
      <c r="BL695" s="19" t="s">
        <v>237</v>
      </c>
      <c r="BM695" s="220" t="s">
        <v>1155</v>
      </c>
    </row>
    <row r="696" s="2" customFormat="1">
      <c r="A696" s="41"/>
      <c r="B696" s="42"/>
      <c r="C696" s="43"/>
      <c r="D696" s="222" t="s">
        <v>136</v>
      </c>
      <c r="E696" s="43"/>
      <c r="F696" s="223" t="s">
        <v>1156</v>
      </c>
      <c r="G696" s="43"/>
      <c r="H696" s="43"/>
      <c r="I696" s="224"/>
      <c r="J696" s="43"/>
      <c r="K696" s="43"/>
      <c r="L696" s="47"/>
      <c r="M696" s="225"/>
      <c r="N696" s="226"/>
      <c r="O696" s="87"/>
      <c r="P696" s="87"/>
      <c r="Q696" s="87"/>
      <c r="R696" s="87"/>
      <c r="S696" s="87"/>
      <c r="T696" s="88"/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T696" s="19" t="s">
        <v>136</v>
      </c>
      <c r="AU696" s="19" t="s">
        <v>90</v>
      </c>
    </row>
    <row r="697" s="2" customFormat="1">
      <c r="A697" s="41"/>
      <c r="B697" s="42"/>
      <c r="C697" s="43"/>
      <c r="D697" s="227" t="s">
        <v>138</v>
      </c>
      <c r="E697" s="43"/>
      <c r="F697" s="228" t="s">
        <v>1138</v>
      </c>
      <c r="G697" s="43"/>
      <c r="H697" s="43"/>
      <c r="I697" s="224"/>
      <c r="J697" s="43"/>
      <c r="K697" s="43"/>
      <c r="L697" s="47"/>
      <c r="M697" s="225"/>
      <c r="N697" s="226"/>
      <c r="O697" s="87"/>
      <c r="P697" s="87"/>
      <c r="Q697" s="87"/>
      <c r="R697" s="87"/>
      <c r="S697" s="87"/>
      <c r="T697" s="88"/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T697" s="19" t="s">
        <v>138</v>
      </c>
      <c r="AU697" s="19" t="s">
        <v>90</v>
      </c>
    </row>
    <row r="698" s="13" customFormat="1">
      <c r="A698" s="13"/>
      <c r="B698" s="229"/>
      <c r="C698" s="230"/>
      <c r="D698" s="227" t="s">
        <v>162</v>
      </c>
      <c r="E698" s="231" t="s">
        <v>79</v>
      </c>
      <c r="F698" s="232" t="s">
        <v>1157</v>
      </c>
      <c r="G698" s="230"/>
      <c r="H698" s="233">
        <v>48.347999999999999</v>
      </c>
      <c r="I698" s="234"/>
      <c r="J698" s="230"/>
      <c r="K698" s="230"/>
      <c r="L698" s="235"/>
      <c r="M698" s="236"/>
      <c r="N698" s="237"/>
      <c r="O698" s="237"/>
      <c r="P698" s="237"/>
      <c r="Q698" s="237"/>
      <c r="R698" s="237"/>
      <c r="S698" s="237"/>
      <c r="T698" s="238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9" t="s">
        <v>162</v>
      </c>
      <c r="AU698" s="239" t="s">
        <v>90</v>
      </c>
      <c r="AV698" s="13" t="s">
        <v>90</v>
      </c>
      <c r="AW698" s="13" t="s">
        <v>42</v>
      </c>
      <c r="AX698" s="13" t="s">
        <v>88</v>
      </c>
      <c r="AY698" s="239" t="s">
        <v>127</v>
      </c>
    </row>
    <row r="699" s="12" customFormat="1" ht="25.92" customHeight="1">
      <c r="A699" s="12"/>
      <c r="B699" s="193"/>
      <c r="C699" s="194"/>
      <c r="D699" s="195" t="s">
        <v>80</v>
      </c>
      <c r="E699" s="196" t="s">
        <v>1158</v>
      </c>
      <c r="F699" s="196" t="s">
        <v>1159</v>
      </c>
      <c r="G699" s="194"/>
      <c r="H699" s="194"/>
      <c r="I699" s="197"/>
      <c r="J699" s="198">
        <f>BK699</f>
        <v>0</v>
      </c>
      <c r="K699" s="194"/>
      <c r="L699" s="199"/>
      <c r="M699" s="200"/>
      <c r="N699" s="201"/>
      <c r="O699" s="201"/>
      <c r="P699" s="202">
        <f>SUM(P700:P705)</f>
        <v>0</v>
      </c>
      <c r="Q699" s="201"/>
      <c r="R699" s="202">
        <f>SUM(R700:R705)</f>
        <v>0</v>
      </c>
      <c r="S699" s="201"/>
      <c r="T699" s="203">
        <f>SUM(T700:T705)</f>
        <v>0</v>
      </c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R699" s="204" t="s">
        <v>134</v>
      </c>
      <c r="AT699" s="205" t="s">
        <v>80</v>
      </c>
      <c r="AU699" s="205" t="s">
        <v>81</v>
      </c>
      <c r="AY699" s="204" t="s">
        <v>127</v>
      </c>
      <c r="BK699" s="206">
        <f>SUM(BK700:BK705)</f>
        <v>0</v>
      </c>
    </row>
    <row r="700" s="2" customFormat="1" ht="24.15" customHeight="1">
      <c r="A700" s="41"/>
      <c r="B700" s="42"/>
      <c r="C700" s="209" t="s">
        <v>1160</v>
      </c>
      <c r="D700" s="209" t="s">
        <v>129</v>
      </c>
      <c r="E700" s="210" t="s">
        <v>1161</v>
      </c>
      <c r="F700" s="211" t="s">
        <v>1162</v>
      </c>
      <c r="G700" s="212" t="s">
        <v>1163</v>
      </c>
      <c r="H700" s="213">
        <v>52</v>
      </c>
      <c r="I700" s="214"/>
      <c r="J700" s="215">
        <f>ROUND(I700*H700,2)</f>
        <v>0</v>
      </c>
      <c r="K700" s="211" t="s">
        <v>79</v>
      </c>
      <c r="L700" s="47"/>
      <c r="M700" s="216" t="s">
        <v>79</v>
      </c>
      <c r="N700" s="217" t="s">
        <v>51</v>
      </c>
      <c r="O700" s="87"/>
      <c r="P700" s="218">
        <f>O700*H700</f>
        <v>0</v>
      </c>
      <c r="Q700" s="218">
        <v>0</v>
      </c>
      <c r="R700" s="218">
        <f>Q700*H700</f>
        <v>0</v>
      </c>
      <c r="S700" s="218">
        <v>0</v>
      </c>
      <c r="T700" s="219">
        <f>S700*H700</f>
        <v>0</v>
      </c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R700" s="220" t="s">
        <v>1164</v>
      </c>
      <c r="AT700" s="220" t="s">
        <v>129</v>
      </c>
      <c r="AU700" s="220" t="s">
        <v>88</v>
      </c>
      <c r="AY700" s="19" t="s">
        <v>127</v>
      </c>
      <c r="BE700" s="221">
        <f>IF(N700="základní",J700,0)</f>
        <v>0</v>
      </c>
      <c r="BF700" s="221">
        <f>IF(N700="snížená",J700,0)</f>
        <v>0</v>
      </c>
      <c r="BG700" s="221">
        <f>IF(N700="zákl. přenesená",J700,0)</f>
        <v>0</v>
      </c>
      <c r="BH700" s="221">
        <f>IF(N700="sníž. přenesená",J700,0)</f>
        <v>0</v>
      </c>
      <c r="BI700" s="221">
        <f>IF(N700="nulová",J700,0)</f>
        <v>0</v>
      </c>
      <c r="BJ700" s="19" t="s">
        <v>88</v>
      </c>
      <c r="BK700" s="221">
        <f>ROUND(I700*H700,2)</f>
        <v>0</v>
      </c>
      <c r="BL700" s="19" t="s">
        <v>1164</v>
      </c>
      <c r="BM700" s="220" t="s">
        <v>1165</v>
      </c>
    </row>
    <row r="701" s="2" customFormat="1">
      <c r="A701" s="41"/>
      <c r="B701" s="42"/>
      <c r="C701" s="43"/>
      <c r="D701" s="227" t="s">
        <v>138</v>
      </c>
      <c r="E701" s="43"/>
      <c r="F701" s="228" t="s">
        <v>1166</v>
      </c>
      <c r="G701" s="43"/>
      <c r="H701" s="43"/>
      <c r="I701" s="224"/>
      <c r="J701" s="43"/>
      <c r="K701" s="43"/>
      <c r="L701" s="47"/>
      <c r="M701" s="225"/>
      <c r="N701" s="226"/>
      <c r="O701" s="87"/>
      <c r="P701" s="87"/>
      <c r="Q701" s="87"/>
      <c r="R701" s="87"/>
      <c r="S701" s="87"/>
      <c r="T701" s="88"/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T701" s="19" t="s">
        <v>138</v>
      </c>
      <c r="AU701" s="19" t="s">
        <v>88</v>
      </c>
    </row>
    <row r="702" s="2" customFormat="1" ht="24.15" customHeight="1">
      <c r="A702" s="41"/>
      <c r="B702" s="42"/>
      <c r="C702" s="209" t="s">
        <v>1167</v>
      </c>
      <c r="D702" s="209" t="s">
        <v>129</v>
      </c>
      <c r="E702" s="210" t="s">
        <v>1168</v>
      </c>
      <c r="F702" s="211" t="s">
        <v>1169</v>
      </c>
      <c r="G702" s="212" t="s">
        <v>1163</v>
      </c>
      <c r="H702" s="213">
        <v>24</v>
      </c>
      <c r="I702" s="214"/>
      <c r="J702" s="215">
        <f>ROUND(I702*H702,2)</f>
        <v>0</v>
      </c>
      <c r="K702" s="211" t="s">
        <v>79</v>
      </c>
      <c r="L702" s="47"/>
      <c r="M702" s="216" t="s">
        <v>79</v>
      </c>
      <c r="N702" s="217" t="s">
        <v>51</v>
      </c>
      <c r="O702" s="87"/>
      <c r="P702" s="218">
        <f>O702*H702</f>
        <v>0</v>
      </c>
      <c r="Q702" s="218">
        <v>0</v>
      </c>
      <c r="R702" s="218">
        <f>Q702*H702</f>
        <v>0</v>
      </c>
      <c r="S702" s="218">
        <v>0</v>
      </c>
      <c r="T702" s="219">
        <f>S702*H702</f>
        <v>0</v>
      </c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R702" s="220" t="s">
        <v>1164</v>
      </c>
      <c r="AT702" s="220" t="s">
        <v>129</v>
      </c>
      <c r="AU702" s="220" t="s">
        <v>88</v>
      </c>
      <c r="AY702" s="19" t="s">
        <v>127</v>
      </c>
      <c r="BE702" s="221">
        <f>IF(N702="základní",J702,0)</f>
        <v>0</v>
      </c>
      <c r="BF702" s="221">
        <f>IF(N702="snížená",J702,0)</f>
        <v>0</v>
      </c>
      <c r="BG702" s="221">
        <f>IF(N702="zákl. přenesená",J702,0)</f>
        <v>0</v>
      </c>
      <c r="BH702" s="221">
        <f>IF(N702="sníž. přenesená",J702,0)</f>
        <v>0</v>
      </c>
      <c r="BI702" s="221">
        <f>IF(N702="nulová",J702,0)</f>
        <v>0</v>
      </c>
      <c r="BJ702" s="19" t="s">
        <v>88</v>
      </c>
      <c r="BK702" s="221">
        <f>ROUND(I702*H702,2)</f>
        <v>0</v>
      </c>
      <c r="BL702" s="19" t="s">
        <v>1164</v>
      </c>
      <c r="BM702" s="220" t="s">
        <v>1170</v>
      </c>
    </row>
    <row r="703" s="2" customFormat="1">
      <c r="A703" s="41"/>
      <c r="B703" s="42"/>
      <c r="C703" s="43"/>
      <c r="D703" s="227" t="s">
        <v>138</v>
      </c>
      <c r="E703" s="43"/>
      <c r="F703" s="228" t="s">
        <v>1171</v>
      </c>
      <c r="G703" s="43"/>
      <c r="H703" s="43"/>
      <c r="I703" s="224"/>
      <c r="J703" s="43"/>
      <c r="K703" s="43"/>
      <c r="L703" s="47"/>
      <c r="M703" s="225"/>
      <c r="N703" s="226"/>
      <c r="O703" s="87"/>
      <c r="P703" s="87"/>
      <c r="Q703" s="87"/>
      <c r="R703" s="87"/>
      <c r="S703" s="87"/>
      <c r="T703" s="88"/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T703" s="19" t="s">
        <v>138</v>
      </c>
      <c r="AU703" s="19" t="s">
        <v>88</v>
      </c>
    </row>
    <row r="704" s="2" customFormat="1" ht="16.5" customHeight="1">
      <c r="A704" s="41"/>
      <c r="B704" s="42"/>
      <c r="C704" s="209" t="s">
        <v>1172</v>
      </c>
      <c r="D704" s="209" t="s">
        <v>129</v>
      </c>
      <c r="E704" s="210" t="s">
        <v>1173</v>
      </c>
      <c r="F704" s="211" t="s">
        <v>1174</v>
      </c>
      <c r="G704" s="212" t="s">
        <v>1175</v>
      </c>
      <c r="H704" s="213">
        <v>24</v>
      </c>
      <c r="I704" s="214"/>
      <c r="J704" s="215">
        <f>ROUND(I704*H704,2)</f>
        <v>0</v>
      </c>
      <c r="K704" s="211" t="s">
        <v>79</v>
      </c>
      <c r="L704" s="47"/>
      <c r="M704" s="216" t="s">
        <v>79</v>
      </c>
      <c r="N704" s="217" t="s">
        <v>51</v>
      </c>
      <c r="O704" s="87"/>
      <c r="P704" s="218">
        <f>O704*H704</f>
        <v>0</v>
      </c>
      <c r="Q704" s="218">
        <v>0</v>
      </c>
      <c r="R704" s="218">
        <f>Q704*H704</f>
        <v>0</v>
      </c>
      <c r="S704" s="218">
        <v>0</v>
      </c>
      <c r="T704" s="219">
        <f>S704*H704</f>
        <v>0</v>
      </c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R704" s="220" t="s">
        <v>1164</v>
      </c>
      <c r="AT704" s="220" t="s">
        <v>129</v>
      </c>
      <c r="AU704" s="220" t="s">
        <v>88</v>
      </c>
      <c r="AY704" s="19" t="s">
        <v>127</v>
      </c>
      <c r="BE704" s="221">
        <f>IF(N704="základní",J704,0)</f>
        <v>0</v>
      </c>
      <c r="BF704" s="221">
        <f>IF(N704="snížená",J704,0)</f>
        <v>0</v>
      </c>
      <c r="BG704" s="221">
        <f>IF(N704="zákl. přenesená",J704,0)</f>
        <v>0</v>
      </c>
      <c r="BH704" s="221">
        <f>IF(N704="sníž. přenesená",J704,0)</f>
        <v>0</v>
      </c>
      <c r="BI704" s="221">
        <f>IF(N704="nulová",J704,0)</f>
        <v>0</v>
      </c>
      <c r="BJ704" s="19" t="s">
        <v>88</v>
      </c>
      <c r="BK704" s="221">
        <f>ROUND(I704*H704,2)</f>
        <v>0</v>
      </c>
      <c r="BL704" s="19" t="s">
        <v>1164</v>
      </c>
      <c r="BM704" s="220" t="s">
        <v>1176</v>
      </c>
    </row>
    <row r="705" s="2" customFormat="1">
      <c r="A705" s="41"/>
      <c r="B705" s="42"/>
      <c r="C705" s="43"/>
      <c r="D705" s="227" t="s">
        <v>138</v>
      </c>
      <c r="E705" s="43"/>
      <c r="F705" s="228" t="s">
        <v>1177</v>
      </c>
      <c r="G705" s="43"/>
      <c r="H705" s="43"/>
      <c r="I705" s="224"/>
      <c r="J705" s="43"/>
      <c r="K705" s="43"/>
      <c r="L705" s="47"/>
      <c r="M705" s="271"/>
      <c r="N705" s="272"/>
      <c r="O705" s="273"/>
      <c r="P705" s="273"/>
      <c r="Q705" s="273"/>
      <c r="R705" s="273"/>
      <c r="S705" s="273"/>
      <c r="T705" s="274"/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T705" s="19" t="s">
        <v>138</v>
      </c>
      <c r="AU705" s="19" t="s">
        <v>88</v>
      </c>
    </row>
    <row r="706" s="2" customFormat="1" ht="6.96" customHeight="1">
      <c r="A706" s="41"/>
      <c r="B706" s="62"/>
      <c r="C706" s="63"/>
      <c r="D706" s="63"/>
      <c r="E706" s="63"/>
      <c r="F706" s="63"/>
      <c r="G706" s="63"/>
      <c r="H706" s="63"/>
      <c r="I706" s="63"/>
      <c r="J706" s="63"/>
      <c r="K706" s="63"/>
      <c r="L706" s="47"/>
      <c r="M706" s="41"/>
      <c r="O706" s="41"/>
      <c r="P706" s="41"/>
      <c r="Q706" s="41"/>
      <c r="R706" s="41"/>
      <c r="S706" s="41"/>
      <c r="T706" s="41"/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</row>
  </sheetData>
  <sheetProtection sheet="1" autoFilter="0" formatColumns="0" formatRows="0" objects="1" scenarios="1" spinCount="100000" saltValue="GZMgnnCy0WDq2lftEi/RFXQJ/tY6l6UvR4Vs7iXxTJE9s+ZIg1mcgAgKM48ESBif/Sg6ffo9+dbUkCLYxLIWgw==" hashValue="OoPAzbqv0bHYYKZkDqXyjZf2tsLiFsWEj4SwI8EyifxQ2UBrXhV987H6ActMVI5gslv/TllEXhzMo3rj/shkfg==" algorithmName="SHA-512" password="CC35"/>
  <autoFilter ref="C88:K705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2/112155315"/>
    <hyperlink ref="F96" r:id="rId2" display="https://podminky.urs.cz/item/CS_URS_2024_02/184818231"/>
    <hyperlink ref="F99" r:id="rId3" display="https://podminky.urs.cz/item/CS_URS_2024_02/184818232"/>
    <hyperlink ref="F102" r:id="rId4" display="https://podminky.urs.cz/item/CS_URS_2024_02/184818233"/>
    <hyperlink ref="F106" r:id="rId5" display="https://podminky.urs.cz/item/CS_URS_2024_02/573191111"/>
    <hyperlink ref="F110" r:id="rId6" display="https://podminky.urs.cz/item/CS_URS_2024_02/573231106"/>
    <hyperlink ref="F115" r:id="rId7" display="https://podminky.urs.cz/item/CS_URS_2024_02/628332111"/>
    <hyperlink ref="F119" r:id="rId8" display="https://podminky.urs.cz/item/CS_URS_2024_02/628332121"/>
    <hyperlink ref="F125" r:id="rId9" display="https://podminky.urs.cz/item/CS_URS_2024_02/919732211"/>
    <hyperlink ref="F130" r:id="rId10" display="https://podminky.urs.cz/item/CS_URS_2024_02/998231311"/>
    <hyperlink ref="F134" r:id="rId11" display="https://podminky.urs.cz/item/CS_URS_2024_02/998225111"/>
    <hyperlink ref="F141" r:id="rId12" display="https://podminky.urs.cz/item/CS_URS_2024_02/998225194"/>
    <hyperlink ref="F144" r:id="rId13" display="https://podminky.urs.cz/item/CS_URS_2024_02/998225195"/>
    <hyperlink ref="F150" r:id="rId14" display="https://podminky.urs.cz/item/CS_URS_2024_02/218204125"/>
    <hyperlink ref="F153" r:id="rId15" display="https://podminky.urs.cz/item/CS_URS_2024_02/218120102"/>
    <hyperlink ref="F157" r:id="rId16" display="https://podminky.urs.cz/item/CS_URS_2024_02/218902013"/>
    <hyperlink ref="F160" r:id="rId17" display="https://podminky.urs.cz/item/CS_URS_2024_02/210100152"/>
    <hyperlink ref="F164" r:id="rId18" display="https://podminky.urs.cz/item/CS_URS_2024_02/218220302"/>
    <hyperlink ref="F167" r:id="rId19" display="https://podminky.urs.cz/item/CS_URS_2024_02/218220001"/>
    <hyperlink ref="F171" r:id="rId20" display="https://podminky.urs.cz/item/CS_URS_2024_02/218220020"/>
    <hyperlink ref="F178" r:id="rId21" display="https://podminky.urs.cz/item/CS_URS_2024_02/210204125"/>
    <hyperlink ref="F181" r:id="rId22" display="https://podminky.urs.cz/item/CS_URS_2024_02/210120102"/>
    <hyperlink ref="F191" r:id="rId23" display="https://podminky.urs.cz/item/CS_URS_2024_02/210812033"/>
    <hyperlink ref="F198" r:id="rId24" display="https://podminky.urs.cz/item/CS_URS_2024_02/210950201"/>
    <hyperlink ref="F201" r:id="rId25" display="https://podminky.urs.cz/item/CS_URS_2024_02/210812035"/>
    <hyperlink ref="F208" r:id="rId26" display="https://podminky.urs.cz/item/CS_URS_2024_02/210950202"/>
    <hyperlink ref="F211" r:id="rId27" display="https://podminky.urs.cz/item/CS_URS_2024_02/210100251"/>
    <hyperlink ref="F215" r:id="rId28" display="https://podminky.urs.cz/item/CS_URS_2024_02/210100151"/>
    <hyperlink ref="F219" r:id="rId29" display="https://podminky.urs.cz/item/CS_URS_2024_02/210100152"/>
    <hyperlink ref="F226" r:id="rId30" display="https://podminky.urs.cz/item/CS_URS_2024_02/210100014"/>
    <hyperlink ref="F232" r:id="rId31" display="https://podminky.urs.cz/item/CS_URS_2024_02/210100003"/>
    <hyperlink ref="F238" r:id="rId32" display="https://podminky.urs.cz/item/CS_URS_2024_02/210100005"/>
    <hyperlink ref="F256" r:id="rId33" display="https://podminky.urs.cz/item/CS_URS_2024_02/210220002"/>
    <hyperlink ref="F260" r:id="rId34" display="https://podminky.urs.cz/item/CS_URS_2024_02/210220022"/>
    <hyperlink ref="F267" r:id="rId35" display="https://podminky.urs.cz/item/CS_URS_2024_02/210220302"/>
    <hyperlink ref="F272" r:id="rId36" display="https://podminky.urs.cz/item/CS_URS_2024_02/210220301"/>
    <hyperlink ref="F287" r:id="rId37" display="https://podminky.urs.cz/item/CS_URS_2024_02/210290891"/>
    <hyperlink ref="F293" r:id="rId38" display="https://podminky.urs.cz/item/CS_URS_2024_02/210021017"/>
    <hyperlink ref="F297" r:id="rId39" display="https://podminky.urs.cz/item/CS_URS_2024_02/460010024"/>
    <hyperlink ref="F301" r:id="rId40" display="https://podminky.urs.cz/item/CS_URS_2024_02/460030025"/>
    <hyperlink ref="F304" r:id="rId41" display="https://podminky.urs.cz/item/CS_URS_2024_02/468101131"/>
    <hyperlink ref="F307" r:id="rId42" display="https://podminky.urs.cz/item/CS_URS_2024_02/468051121"/>
    <hyperlink ref="F311" r:id="rId43" display="https://podminky.urs.cz/item/CS_URS_2024_02/460632114"/>
    <hyperlink ref="F315" r:id="rId44" display="https://podminky.urs.cz/item/CS_URS_2024_02/460632214"/>
    <hyperlink ref="F319" r:id="rId45" display="https://podminky.urs.cz/item/CS_URS_2024_02/460631212"/>
    <hyperlink ref="F328" r:id="rId46" display="https://podminky.urs.cz/item/CS_URS_2024_02/460131113"/>
    <hyperlink ref="F338" r:id="rId47" display="https://podminky.urs.cz/item/CS_URS_2024_02/460131114"/>
    <hyperlink ref="F343" r:id="rId48" display="https://podminky.urs.cz/item/CS_URS_2024_02/460391123"/>
    <hyperlink ref="F353" r:id="rId49" display="https://podminky.urs.cz/item/CS_URS_2024_02/460391124"/>
    <hyperlink ref="F358" r:id="rId50" display="https://podminky.urs.cz/item/CS_URS_2024_02/460281113"/>
    <hyperlink ref="F365" r:id="rId51" display="https://podminky.urs.cz/item/CS_URS_2024_02/460281123"/>
    <hyperlink ref="F368" r:id="rId52" display="https://podminky.urs.cz/item/CS_URS_2024_02/460641125"/>
    <hyperlink ref="F373" r:id="rId53" display="https://podminky.urs.cz/item/CS_URS_2024_02/460641411"/>
    <hyperlink ref="F377" r:id="rId54" display="https://podminky.urs.cz/item/CS_URS_2024_02/460641412"/>
    <hyperlink ref="F380" r:id="rId55" display="https://podminky.urs.cz/item/CS_URS_2024_02/460242211"/>
    <hyperlink ref="F383" r:id="rId56" display="https://podminky.urs.cz/item/CS_URS_2024_02/460762111"/>
    <hyperlink ref="F387" r:id="rId57" display="https://podminky.urs.cz/item/CS_URS_2024_02/460161143"/>
    <hyperlink ref="F394" r:id="rId58" display="https://podminky.urs.cz/item/CS_URS_2024_02/460161142"/>
    <hyperlink ref="F404" r:id="rId59" display="https://podminky.urs.cz/item/CS_URS_2024_02/460431133"/>
    <hyperlink ref="F409" r:id="rId60" display="https://podminky.urs.cz/item/CS_URS_2024_02/460431132"/>
    <hyperlink ref="F414" r:id="rId61" display="https://podminky.urs.cz/item/CS_URS_2024_02/460161133"/>
    <hyperlink ref="F418" r:id="rId62" display="https://podminky.urs.cz/item/CS_URS_2024_02/460161132"/>
    <hyperlink ref="F422" r:id="rId63" display="https://podminky.urs.cz/item/CS_URS_2024_02/460661111"/>
    <hyperlink ref="F428" r:id="rId64" display="https://podminky.urs.cz/item/CS_URS_2024_02/460431122"/>
    <hyperlink ref="F440" r:id="rId65" display="https://podminky.urs.cz/item/CS_URS_2024_02/460161163"/>
    <hyperlink ref="F444" r:id="rId66" display="https://podminky.urs.cz/item/CS_URS_2024_02/460161162"/>
    <hyperlink ref="F448" r:id="rId67" display="https://podminky.urs.cz/item/CS_URS_2024_02/460431152"/>
    <hyperlink ref="F452" r:id="rId68" display="https://podminky.urs.cz/item/CS_URS_2024_02/460161283"/>
    <hyperlink ref="F455" r:id="rId69" display="https://podminky.urs.cz/item/CS_URS_2024_02/460431272"/>
    <hyperlink ref="F458" r:id="rId70" display="https://podminky.urs.cz/item/CS_URS_2024_02/460161313"/>
    <hyperlink ref="F461" r:id="rId71" display="https://podminky.urs.cz/item/CS_URS_2024_02/460431312"/>
    <hyperlink ref="F472" r:id="rId72" display="https://podminky.urs.cz/item/CS_URS_2024_02/460641113"/>
    <hyperlink ref="F480" r:id="rId73" display="https://podminky.urs.cz/item/CS_URS_2024_02/460742112"/>
    <hyperlink ref="F488" r:id="rId74" display="https://podminky.urs.cz/item/CS_URS_2024_02/460791212"/>
    <hyperlink ref="F496" r:id="rId75" display="https://podminky.urs.cz/item/CS_URS_2024_02/460791213"/>
    <hyperlink ref="F504" r:id="rId76" display="https://podminky.urs.cz/item/CS_URS_2024_02/460671113"/>
    <hyperlink ref="F508" r:id="rId77" display="https://podminky.urs.cz/item/CS_URS_2024_02/460671114"/>
    <hyperlink ref="F517" r:id="rId78" display="https://podminky.urs.cz/item/CS_URS_2024_02/460030015"/>
    <hyperlink ref="F528" r:id="rId79" display="https://podminky.urs.cz/item/CS_URS_2024_02/460581131"/>
    <hyperlink ref="F533" r:id="rId80" display="https://podminky.urs.cz/item/CS_URS_2024_02/460581121"/>
    <hyperlink ref="F537" r:id="rId81" display="https://podminky.urs.cz/item/CS_URS_2024_02/460581122"/>
    <hyperlink ref="F540" r:id="rId82" display="https://podminky.urs.cz/item/CS_URS_2024_02/468031211"/>
    <hyperlink ref="F543" r:id="rId83" display="https://podminky.urs.cz/item/CS_URS_2024_02/460912211"/>
    <hyperlink ref="F546" r:id="rId84" display="https://podminky.urs.cz/item/CS_URS_2024_02/460892221"/>
    <hyperlink ref="F552" r:id="rId85" display="https://podminky.urs.cz/item/CS_URS_2024_02/468031221"/>
    <hyperlink ref="F555" r:id="rId86" display="https://podminky.urs.cz/item/CS_URS_2024_02/460912111"/>
    <hyperlink ref="F558" r:id="rId87" display="https://podminky.urs.cz/item/CS_URS_2024_02/460891221"/>
    <hyperlink ref="F564" r:id="rId88" display="https://podminky.urs.cz/item/CS_URS_2024_02/468021221"/>
    <hyperlink ref="F568" r:id="rId89" display="https://podminky.urs.cz/item/CS_URS_2024_02/460911122"/>
    <hyperlink ref="F571" r:id="rId90" display="https://podminky.urs.cz/item/CS_URS_2024_02/460921222"/>
    <hyperlink ref="F577" r:id="rId91" display="https://podminky.urs.cz/item/CS_URS_2024_02/468021212"/>
    <hyperlink ref="F583" r:id="rId92" display="https://podminky.urs.cz/item/CS_URS_2024_02/460911121"/>
    <hyperlink ref="F586" r:id="rId93" display="https://podminky.urs.cz/item/CS_URS_2024_02/460921221"/>
    <hyperlink ref="F595" r:id="rId94" display="https://podminky.urs.cz/item/CS_URS_2024_02/468011122"/>
    <hyperlink ref="F602" r:id="rId95" display="https://podminky.urs.cz/item/CS_URS_2024_02/460871143"/>
    <hyperlink ref="F605" r:id="rId96" display="https://podminky.urs.cz/item/CS_URS_2024_02/468041122"/>
    <hyperlink ref="F609" r:id="rId97" display="https://podminky.urs.cz/item/CS_URS_2024_02/468011142"/>
    <hyperlink ref="F613" r:id="rId98" display="https://podminky.urs.cz/item/CS_URS_2024_02/468041112"/>
    <hyperlink ref="F617" r:id="rId99" display="https://podminky.urs.cz/item/CS_URS_2024_02/468011131"/>
    <hyperlink ref="F621" r:id="rId100" display="https://podminky.urs.cz/item/CS_URS_2024_02/460871172"/>
    <hyperlink ref="F624" r:id="rId101" display="https://podminky.urs.cz/item/CS_URS_2024_02/460881212"/>
    <hyperlink ref="F627" r:id="rId102" display="https://podminky.urs.cz/item/CS_URS_2024_02/460881222"/>
    <hyperlink ref="F630" r:id="rId103" display="https://podminky.urs.cz/item/CS_URS_2024_02/468041123"/>
    <hyperlink ref="F634" r:id="rId104" display="https://podminky.urs.cz/item/CS_URS_2024_02/468011143"/>
    <hyperlink ref="F638" r:id="rId105" display="https://podminky.urs.cz/item/CS_URS_2024_02/468011123"/>
    <hyperlink ref="F642" r:id="rId106" display="https://podminky.urs.cz/item/CS_URS_2024_02/460871155"/>
    <hyperlink ref="F645" r:id="rId107" display="https://podminky.urs.cz/item/CS_URS_2024_02/460881214"/>
    <hyperlink ref="F648" r:id="rId108" display="https://podminky.urs.cz/item/CS_URS_2024_02/460881223"/>
    <hyperlink ref="F651" r:id="rId109" display="https://podminky.urs.cz/item/CS_URS_2024_02/460371111"/>
    <hyperlink ref="F659" r:id="rId110" display="https://podminky.urs.cz/item/CS_URS_2024_02/460341113"/>
    <hyperlink ref="F662" r:id="rId111" display="https://podminky.urs.cz/item/CS_URS_2024_02/460341121"/>
    <hyperlink ref="F666" r:id="rId112" display="https://podminky.urs.cz/item/CS_URS_2024_02/460371113"/>
    <hyperlink ref="F676" r:id="rId113" display="https://podminky.urs.cz/item/CS_URS_2024_02/469972111"/>
    <hyperlink ref="F680" r:id="rId114" display="https://podminky.urs.cz/item/CS_URS_2024_02/469972121"/>
    <hyperlink ref="F684" r:id="rId115" display="https://podminky.urs.cz/item/CS_URS_2024_02/460361121"/>
    <hyperlink ref="F688" r:id="rId116" display="https://podminky.urs.cz/item/CS_URS_2024_02/469973120"/>
    <hyperlink ref="F692" r:id="rId117" display="https://podminky.urs.cz/item/CS_URS_2024_02/469973124"/>
    <hyperlink ref="F696" r:id="rId118" display="https://podminky.urs.cz/item/CS_URS_2024_02/46997312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90</v>
      </c>
    </row>
    <row r="4" s="1" customFormat="1" ht="24.96" customHeight="1">
      <c r="B4" s="22"/>
      <c r="D4" s="133" t="s">
        <v>95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Zemní práce VO ul. Havířská v úseku od ul. Mládežnické po ul. Rudé armády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96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30" customHeight="1">
      <c r="A9" s="41"/>
      <c r="B9" s="47"/>
      <c r="C9" s="41"/>
      <c r="D9" s="41"/>
      <c r="E9" s="138" t="s">
        <v>1178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3. 12. 2024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21.84" customHeight="1">
      <c r="A13" s="41"/>
      <c r="B13" s="47"/>
      <c r="C13" s="41"/>
      <c r="D13" s="141" t="s">
        <v>26</v>
      </c>
      <c r="E13" s="41"/>
      <c r="F13" s="142" t="s">
        <v>27</v>
      </c>
      <c r="G13" s="41"/>
      <c r="H13" s="41"/>
      <c r="I13" s="141" t="s">
        <v>28</v>
      </c>
      <c r="J13" s="142" t="s">
        <v>29</v>
      </c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30</v>
      </c>
      <c r="E14" s="41"/>
      <c r="F14" s="41"/>
      <c r="G14" s="41"/>
      <c r="H14" s="41"/>
      <c r="I14" s="135" t="s">
        <v>31</v>
      </c>
      <c r="J14" s="139" t="s">
        <v>32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33</v>
      </c>
      <c r="F15" s="41"/>
      <c r="G15" s="41"/>
      <c r="H15" s="41"/>
      <c r="I15" s="135" t="s">
        <v>34</v>
      </c>
      <c r="J15" s="139" t="s">
        <v>35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36</v>
      </c>
      <c r="E17" s="41"/>
      <c r="F17" s="41"/>
      <c r="G17" s="41"/>
      <c r="H17" s="41"/>
      <c r="I17" s="135" t="s">
        <v>31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34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38</v>
      </c>
      <c r="E20" s="41"/>
      <c r="F20" s="41"/>
      <c r="G20" s="41"/>
      <c r="H20" s="41"/>
      <c r="I20" s="135" t="s">
        <v>31</v>
      </c>
      <c r="J20" s="139" t="s">
        <v>39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40</v>
      </c>
      <c r="F21" s="41"/>
      <c r="G21" s="41"/>
      <c r="H21" s="41"/>
      <c r="I21" s="135" t="s">
        <v>34</v>
      </c>
      <c r="J21" s="139" t="s">
        <v>41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43</v>
      </c>
      <c r="E23" s="41"/>
      <c r="F23" s="41"/>
      <c r="G23" s="41"/>
      <c r="H23" s="41"/>
      <c r="I23" s="135" t="s">
        <v>31</v>
      </c>
      <c r="J23" s="139" t="s">
        <v>39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34</v>
      </c>
      <c r="J24" s="139" t="s">
        <v>41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44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3"/>
      <c r="B27" s="144"/>
      <c r="C27" s="143"/>
      <c r="D27" s="143"/>
      <c r="E27" s="145" t="s">
        <v>79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7"/>
      <c r="E29" s="147"/>
      <c r="F29" s="147"/>
      <c r="G29" s="147"/>
      <c r="H29" s="147"/>
      <c r="I29" s="147"/>
      <c r="J29" s="147"/>
      <c r="K29" s="147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8" t="s">
        <v>46</v>
      </c>
      <c r="E30" s="41"/>
      <c r="F30" s="41"/>
      <c r="G30" s="41"/>
      <c r="H30" s="41"/>
      <c r="I30" s="41"/>
      <c r="J30" s="149">
        <f>ROUND(J80,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7"/>
      <c r="E31" s="147"/>
      <c r="F31" s="147"/>
      <c r="G31" s="147"/>
      <c r="H31" s="147"/>
      <c r="I31" s="147"/>
      <c r="J31" s="147"/>
      <c r="K31" s="147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0" t="s">
        <v>48</v>
      </c>
      <c r="G32" s="41"/>
      <c r="H32" s="41"/>
      <c r="I32" s="150" t="s">
        <v>47</v>
      </c>
      <c r="J32" s="150" t="s">
        <v>49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1" t="s">
        <v>50</v>
      </c>
      <c r="E33" s="135" t="s">
        <v>51</v>
      </c>
      <c r="F33" s="152">
        <f>ROUND((SUM(BE80:BE97)),  2)</f>
        <v>0</v>
      </c>
      <c r="G33" s="41"/>
      <c r="H33" s="41"/>
      <c r="I33" s="153">
        <v>0.20999999999999999</v>
      </c>
      <c r="J33" s="152">
        <f>ROUND(((SUM(BE80:BE97))*I33),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52</v>
      </c>
      <c r="F34" s="152">
        <f>ROUND((SUM(BF80:BF97)),  2)</f>
        <v>0</v>
      </c>
      <c r="G34" s="41"/>
      <c r="H34" s="41"/>
      <c r="I34" s="153">
        <v>0.12</v>
      </c>
      <c r="J34" s="152">
        <f>ROUND(((SUM(BF80:BF97))*I34),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53</v>
      </c>
      <c r="F35" s="152">
        <f>ROUND((SUM(BG80:BG97)),  2)</f>
        <v>0</v>
      </c>
      <c r="G35" s="41"/>
      <c r="H35" s="41"/>
      <c r="I35" s="153">
        <v>0.20999999999999999</v>
      </c>
      <c r="J35" s="152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54</v>
      </c>
      <c r="F36" s="152">
        <f>ROUND((SUM(BH80:BH97)),  2)</f>
        <v>0</v>
      </c>
      <c r="G36" s="41"/>
      <c r="H36" s="41"/>
      <c r="I36" s="153">
        <v>0.12</v>
      </c>
      <c r="J36" s="152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55</v>
      </c>
      <c r="F37" s="152">
        <f>ROUND((SUM(BI80:BI97)),  2)</f>
        <v>0</v>
      </c>
      <c r="G37" s="41"/>
      <c r="H37" s="41"/>
      <c r="I37" s="153">
        <v>0</v>
      </c>
      <c r="J37" s="152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4"/>
      <c r="D39" s="155" t="s">
        <v>56</v>
      </c>
      <c r="E39" s="156"/>
      <c r="F39" s="156"/>
      <c r="G39" s="157" t="s">
        <v>57</v>
      </c>
      <c r="H39" s="158" t="s">
        <v>58</v>
      </c>
      <c r="I39" s="156"/>
      <c r="J39" s="159">
        <f>SUM(J30:J37)</f>
        <v>0</v>
      </c>
      <c r="K39" s="160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1"/>
      <c r="C40" s="162"/>
      <c r="D40" s="162"/>
      <c r="E40" s="162"/>
      <c r="F40" s="162"/>
      <c r="G40" s="162"/>
      <c r="H40" s="162"/>
      <c r="I40" s="162"/>
      <c r="J40" s="162"/>
      <c r="K40" s="162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3"/>
      <c r="C44" s="164"/>
      <c r="D44" s="164"/>
      <c r="E44" s="164"/>
      <c r="F44" s="164"/>
      <c r="G44" s="164"/>
      <c r="H44" s="164"/>
      <c r="I44" s="164"/>
      <c r="J44" s="164"/>
      <c r="K44" s="164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98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5" t="str">
        <f>E7</f>
        <v>Zemní práce VO ul. Havířská v úseku od ul. Mládežnické po ul. Rudé armády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96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30" customHeight="1">
      <c r="A50" s="41"/>
      <c r="B50" s="42"/>
      <c r="C50" s="43"/>
      <c r="D50" s="43"/>
      <c r="E50" s="72" t="str">
        <f>E9</f>
        <v>02 - Zemní práce VO ul. Havířská v úseku od ul. Mládežnické po ul. Rudé armády - vedlejší rozp.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Karviná</v>
      </c>
      <c r="G52" s="43"/>
      <c r="H52" s="43"/>
      <c r="I52" s="34" t="s">
        <v>24</v>
      </c>
      <c r="J52" s="75" t="str">
        <f>IF(J12="","",J12)</f>
        <v>3. 12. 2024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30</v>
      </c>
      <c r="D54" s="43"/>
      <c r="E54" s="43"/>
      <c r="F54" s="29" t="str">
        <f>E15</f>
        <v>Technické služby Karviná, a.s.</v>
      </c>
      <c r="G54" s="43"/>
      <c r="H54" s="43"/>
      <c r="I54" s="34" t="s">
        <v>38</v>
      </c>
      <c r="J54" s="39" t="str">
        <f>E21</f>
        <v>PTD Muchová,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34" t="s">
        <v>43</v>
      </c>
      <c r="J55" s="39" t="str">
        <f>E24</f>
        <v>PTD Muchová, s.r.o.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6" t="s">
        <v>99</v>
      </c>
      <c r="D57" s="167"/>
      <c r="E57" s="167"/>
      <c r="F57" s="167"/>
      <c r="G57" s="167"/>
      <c r="H57" s="167"/>
      <c r="I57" s="167"/>
      <c r="J57" s="168" t="s">
        <v>100</v>
      </c>
      <c r="K57" s="167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9" t="s">
        <v>78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101</v>
      </c>
    </row>
    <row r="60" s="9" customFormat="1" ht="24.96" customHeight="1">
      <c r="A60" s="9"/>
      <c r="B60" s="170"/>
      <c r="C60" s="171"/>
      <c r="D60" s="172" t="s">
        <v>1179</v>
      </c>
      <c r="E60" s="173"/>
      <c r="F60" s="173"/>
      <c r="G60" s="173"/>
      <c r="H60" s="173"/>
      <c r="I60" s="173"/>
      <c r="J60" s="174">
        <f>J81</f>
        <v>0</v>
      </c>
      <c r="K60" s="171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3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3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5" t="s">
        <v>112</v>
      </c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4" t="s">
        <v>16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65" t="str">
        <f>E7</f>
        <v>Zemní práce VO ul. Havířská v úseku od ul. Mládežnické po ul. Rudé armády</v>
      </c>
      <c r="F70" s="34"/>
      <c r="G70" s="34"/>
      <c r="H70" s="34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4" t="s">
        <v>96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30" customHeight="1">
      <c r="A72" s="41"/>
      <c r="B72" s="42"/>
      <c r="C72" s="43"/>
      <c r="D72" s="43"/>
      <c r="E72" s="72" t="str">
        <f>E9</f>
        <v>02 - Zemní práce VO ul. Havířská v úseku od ul. Mládežnické po ul. Rudé armády - vedlejší rozp. náklady</v>
      </c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4" t="s">
        <v>22</v>
      </c>
      <c r="D74" s="43"/>
      <c r="E74" s="43"/>
      <c r="F74" s="29" t="str">
        <f>F12</f>
        <v>Karviná</v>
      </c>
      <c r="G74" s="43"/>
      <c r="H74" s="43"/>
      <c r="I74" s="34" t="s">
        <v>24</v>
      </c>
      <c r="J74" s="75" t="str">
        <f>IF(J12="","",J12)</f>
        <v>3. 12. 2024</v>
      </c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4" t="s">
        <v>30</v>
      </c>
      <c r="D76" s="43"/>
      <c r="E76" s="43"/>
      <c r="F76" s="29" t="str">
        <f>E15</f>
        <v>Technické služby Karviná, a.s.</v>
      </c>
      <c r="G76" s="43"/>
      <c r="H76" s="43"/>
      <c r="I76" s="34" t="s">
        <v>38</v>
      </c>
      <c r="J76" s="39" t="str">
        <f>E21</f>
        <v>PTD Muchová, s.r.o.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4" t="s">
        <v>36</v>
      </c>
      <c r="D77" s="43"/>
      <c r="E77" s="43"/>
      <c r="F77" s="29" t="str">
        <f>IF(E18="","",E18)</f>
        <v>Vyplň údaj</v>
      </c>
      <c r="G77" s="43"/>
      <c r="H77" s="43"/>
      <c r="I77" s="34" t="s">
        <v>43</v>
      </c>
      <c r="J77" s="39" t="str">
        <f>E24</f>
        <v>PTD Muchová, s.r.o.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2"/>
      <c r="B79" s="183"/>
      <c r="C79" s="184" t="s">
        <v>113</v>
      </c>
      <c r="D79" s="185" t="s">
        <v>65</v>
      </c>
      <c r="E79" s="185" t="s">
        <v>61</v>
      </c>
      <c r="F79" s="185" t="s">
        <v>62</v>
      </c>
      <c r="G79" s="185" t="s">
        <v>114</v>
      </c>
      <c r="H79" s="185" t="s">
        <v>115</v>
      </c>
      <c r="I79" s="185" t="s">
        <v>116</v>
      </c>
      <c r="J79" s="185" t="s">
        <v>100</v>
      </c>
      <c r="K79" s="186" t="s">
        <v>117</v>
      </c>
      <c r="L79" s="187"/>
      <c r="M79" s="95" t="s">
        <v>79</v>
      </c>
      <c r="N79" s="96" t="s">
        <v>50</v>
      </c>
      <c r="O79" s="96" t="s">
        <v>118</v>
      </c>
      <c r="P79" s="96" t="s">
        <v>119</v>
      </c>
      <c r="Q79" s="96" t="s">
        <v>120</v>
      </c>
      <c r="R79" s="96" t="s">
        <v>121</v>
      </c>
      <c r="S79" s="96" t="s">
        <v>122</v>
      </c>
      <c r="T79" s="97" t="s">
        <v>123</v>
      </c>
      <c r="U79" s="182"/>
      <c r="V79" s="182"/>
      <c r="W79" s="182"/>
      <c r="X79" s="182"/>
      <c r="Y79" s="182"/>
      <c r="Z79" s="182"/>
      <c r="AA79" s="182"/>
      <c r="AB79" s="182"/>
      <c r="AC79" s="182"/>
      <c r="AD79" s="182"/>
      <c r="AE79" s="182"/>
    </row>
    <row r="80" s="2" customFormat="1" ht="22.8" customHeight="1">
      <c r="A80" s="41"/>
      <c r="B80" s="42"/>
      <c r="C80" s="102" t="s">
        <v>124</v>
      </c>
      <c r="D80" s="43"/>
      <c r="E80" s="43"/>
      <c r="F80" s="43"/>
      <c r="G80" s="43"/>
      <c r="H80" s="43"/>
      <c r="I80" s="43"/>
      <c r="J80" s="188">
        <f>BK80</f>
        <v>0</v>
      </c>
      <c r="K80" s="43"/>
      <c r="L80" s="47"/>
      <c r="M80" s="98"/>
      <c r="N80" s="189"/>
      <c r="O80" s="99"/>
      <c r="P80" s="190">
        <f>P81</f>
        <v>0</v>
      </c>
      <c r="Q80" s="99"/>
      <c r="R80" s="190">
        <f>R81</f>
        <v>0</v>
      </c>
      <c r="S80" s="99"/>
      <c r="T80" s="191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19" t="s">
        <v>80</v>
      </c>
      <c r="AU80" s="19" t="s">
        <v>101</v>
      </c>
      <c r="BK80" s="192">
        <f>BK81</f>
        <v>0</v>
      </c>
    </row>
    <row r="81" s="12" customFormat="1" ht="25.92" customHeight="1">
      <c r="A81" s="12"/>
      <c r="B81" s="193"/>
      <c r="C81" s="194"/>
      <c r="D81" s="195" t="s">
        <v>80</v>
      </c>
      <c r="E81" s="196" t="s">
        <v>1180</v>
      </c>
      <c r="F81" s="196" t="s">
        <v>1181</v>
      </c>
      <c r="G81" s="194"/>
      <c r="H81" s="194"/>
      <c r="I81" s="197"/>
      <c r="J81" s="198">
        <f>BK81</f>
        <v>0</v>
      </c>
      <c r="K81" s="194"/>
      <c r="L81" s="199"/>
      <c r="M81" s="200"/>
      <c r="N81" s="201"/>
      <c r="O81" s="201"/>
      <c r="P81" s="202">
        <f>SUM(P82:P97)</f>
        <v>0</v>
      </c>
      <c r="Q81" s="201"/>
      <c r="R81" s="202">
        <f>SUM(R82:R97)</f>
        <v>0</v>
      </c>
      <c r="S81" s="201"/>
      <c r="T81" s="203">
        <f>SUM(T82:T97)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4" t="s">
        <v>155</v>
      </c>
      <c r="AT81" s="205" t="s">
        <v>80</v>
      </c>
      <c r="AU81" s="205" t="s">
        <v>81</v>
      </c>
      <c r="AY81" s="204" t="s">
        <v>127</v>
      </c>
      <c r="BK81" s="206">
        <f>SUM(BK82:BK97)</f>
        <v>0</v>
      </c>
    </row>
    <row r="82" s="2" customFormat="1" ht="49.05" customHeight="1">
      <c r="A82" s="41"/>
      <c r="B82" s="42"/>
      <c r="C82" s="209" t="s">
        <v>88</v>
      </c>
      <c r="D82" s="209" t="s">
        <v>129</v>
      </c>
      <c r="E82" s="210" t="s">
        <v>1182</v>
      </c>
      <c r="F82" s="211" t="s">
        <v>1183</v>
      </c>
      <c r="G82" s="212" t="s">
        <v>1184</v>
      </c>
      <c r="H82" s="213">
        <v>1</v>
      </c>
      <c r="I82" s="214"/>
      <c r="J82" s="215">
        <f>ROUND(I82*H82,2)</f>
        <v>0</v>
      </c>
      <c r="K82" s="211" t="s">
        <v>79</v>
      </c>
      <c r="L82" s="47"/>
      <c r="M82" s="216" t="s">
        <v>79</v>
      </c>
      <c r="N82" s="217" t="s">
        <v>51</v>
      </c>
      <c r="O82" s="87"/>
      <c r="P82" s="218">
        <f>O82*H82</f>
        <v>0</v>
      </c>
      <c r="Q82" s="218">
        <v>0</v>
      </c>
      <c r="R82" s="218">
        <f>Q82*H82</f>
        <v>0</v>
      </c>
      <c r="S82" s="218">
        <v>0</v>
      </c>
      <c r="T82" s="219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20" t="s">
        <v>1185</v>
      </c>
      <c r="AT82" s="220" t="s">
        <v>129</v>
      </c>
      <c r="AU82" s="220" t="s">
        <v>88</v>
      </c>
      <c r="AY82" s="19" t="s">
        <v>127</v>
      </c>
      <c r="BE82" s="221">
        <f>IF(N82="základní",J82,0)</f>
        <v>0</v>
      </c>
      <c r="BF82" s="221">
        <f>IF(N82="snížená",J82,0)</f>
        <v>0</v>
      </c>
      <c r="BG82" s="221">
        <f>IF(N82="zákl. přenesená",J82,0)</f>
        <v>0</v>
      </c>
      <c r="BH82" s="221">
        <f>IF(N82="sníž. přenesená",J82,0)</f>
        <v>0</v>
      </c>
      <c r="BI82" s="221">
        <f>IF(N82="nulová",J82,0)</f>
        <v>0</v>
      </c>
      <c r="BJ82" s="19" t="s">
        <v>88</v>
      </c>
      <c r="BK82" s="221">
        <f>ROUND(I82*H82,2)</f>
        <v>0</v>
      </c>
      <c r="BL82" s="19" t="s">
        <v>1185</v>
      </c>
      <c r="BM82" s="220" t="s">
        <v>1186</v>
      </c>
    </row>
    <row r="83" s="2" customFormat="1">
      <c r="A83" s="41"/>
      <c r="B83" s="42"/>
      <c r="C83" s="43"/>
      <c r="D83" s="227" t="s">
        <v>138</v>
      </c>
      <c r="E83" s="43"/>
      <c r="F83" s="228" t="s">
        <v>1187</v>
      </c>
      <c r="G83" s="43"/>
      <c r="H83" s="43"/>
      <c r="I83" s="224"/>
      <c r="J83" s="43"/>
      <c r="K83" s="43"/>
      <c r="L83" s="47"/>
      <c r="M83" s="225"/>
      <c r="N83" s="226"/>
      <c r="O83" s="87"/>
      <c r="P83" s="87"/>
      <c r="Q83" s="87"/>
      <c r="R83" s="87"/>
      <c r="S83" s="87"/>
      <c r="T83" s="88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19" t="s">
        <v>138</v>
      </c>
      <c r="AU83" s="19" t="s">
        <v>88</v>
      </c>
    </row>
    <row r="84" s="2" customFormat="1" ht="24.15" customHeight="1">
      <c r="A84" s="41"/>
      <c r="B84" s="42"/>
      <c r="C84" s="209" t="s">
        <v>90</v>
      </c>
      <c r="D84" s="209" t="s">
        <v>129</v>
      </c>
      <c r="E84" s="210" t="s">
        <v>1188</v>
      </c>
      <c r="F84" s="211" t="s">
        <v>1189</v>
      </c>
      <c r="G84" s="212" t="s">
        <v>1184</v>
      </c>
      <c r="H84" s="213">
        <v>1</v>
      </c>
      <c r="I84" s="214"/>
      <c r="J84" s="215">
        <f>ROUND(I84*H84,2)</f>
        <v>0</v>
      </c>
      <c r="K84" s="211" t="s">
        <v>79</v>
      </c>
      <c r="L84" s="47"/>
      <c r="M84" s="216" t="s">
        <v>79</v>
      </c>
      <c r="N84" s="217" t="s">
        <v>51</v>
      </c>
      <c r="O84" s="87"/>
      <c r="P84" s="218">
        <f>O84*H84</f>
        <v>0</v>
      </c>
      <c r="Q84" s="218">
        <v>0</v>
      </c>
      <c r="R84" s="218">
        <f>Q84*H84</f>
        <v>0</v>
      </c>
      <c r="S84" s="218">
        <v>0</v>
      </c>
      <c r="T84" s="219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0" t="s">
        <v>1185</v>
      </c>
      <c r="AT84" s="220" t="s">
        <v>129</v>
      </c>
      <c r="AU84" s="220" t="s">
        <v>88</v>
      </c>
      <c r="AY84" s="19" t="s">
        <v>127</v>
      </c>
      <c r="BE84" s="221">
        <f>IF(N84="základní",J84,0)</f>
        <v>0</v>
      </c>
      <c r="BF84" s="221">
        <f>IF(N84="snížená",J84,0)</f>
        <v>0</v>
      </c>
      <c r="BG84" s="221">
        <f>IF(N84="zákl. přenesená",J84,0)</f>
        <v>0</v>
      </c>
      <c r="BH84" s="221">
        <f>IF(N84="sníž. přenesená",J84,0)</f>
        <v>0</v>
      </c>
      <c r="BI84" s="221">
        <f>IF(N84="nulová",J84,0)</f>
        <v>0</v>
      </c>
      <c r="BJ84" s="19" t="s">
        <v>88</v>
      </c>
      <c r="BK84" s="221">
        <f>ROUND(I84*H84,2)</f>
        <v>0</v>
      </c>
      <c r="BL84" s="19" t="s">
        <v>1185</v>
      </c>
      <c r="BM84" s="220" t="s">
        <v>1190</v>
      </c>
    </row>
    <row r="85" s="2" customFormat="1">
      <c r="A85" s="41"/>
      <c r="B85" s="42"/>
      <c r="C85" s="43"/>
      <c r="D85" s="227" t="s">
        <v>138</v>
      </c>
      <c r="E85" s="43"/>
      <c r="F85" s="228" t="s">
        <v>1191</v>
      </c>
      <c r="G85" s="43"/>
      <c r="H85" s="43"/>
      <c r="I85" s="224"/>
      <c r="J85" s="43"/>
      <c r="K85" s="43"/>
      <c r="L85" s="47"/>
      <c r="M85" s="225"/>
      <c r="N85" s="226"/>
      <c r="O85" s="87"/>
      <c r="P85" s="87"/>
      <c r="Q85" s="87"/>
      <c r="R85" s="87"/>
      <c r="S85" s="87"/>
      <c r="T85" s="88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19" t="s">
        <v>138</v>
      </c>
      <c r="AU85" s="19" t="s">
        <v>88</v>
      </c>
    </row>
    <row r="86" s="2" customFormat="1" ht="24.15" customHeight="1">
      <c r="A86" s="41"/>
      <c r="B86" s="42"/>
      <c r="C86" s="209" t="s">
        <v>146</v>
      </c>
      <c r="D86" s="209" t="s">
        <v>129</v>
      </c>
      <c r="E86" s="210" t="s">
        <v>1192</v>
      </c>
      <c r="F86" s="211" t="s">
        <v>1193</v>
      </c>
      <c r="G86" s="212" t="s">
        <v>1184</v>
      </c>
      <c r="H86" s="213">
        <v>1</v>
      </c>
      <c r="I86" s="214"/>
      <c r="J86" s="215">
        <f>ROUND(I86*H86,2)</f>
        <v>0</v>
      </c>
      <c r="K86" s="211" t="s">
        <v>79</v>
      </c>
      <c r="L86" s="47"/>
      <c r="M86" s="216" t="s">
        <v>79</v>
      </c>
      <c r="N86" s="217" t="s">
        <v>51</v>
      </c>
      <c r="O86" s="87"/>
      <c r="P86" s="218">
        <f>O86*H86</f>
        <v>0</v>
      </c>
      <c r="Q86" s="218">
        <v>0</v>
      </c>
      <c r="R86" s="218">
        <f>Q86*H86</f>
        <v>0</v>
      </c>
      <c r="S86" s="218">
        <v>0</v>
      </c>
      <c r="T86" s="219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20" t="s">
        <v>1185</v>
      </c>
      <c r="AT86" s="220" t="s">
        <v>129</v>
      </c>
      <c r="AU86" s="220" t="s">
        <v>88</v>
      </c>
      <c r="AY86" s="19" t="s">
        <v>127</v>
      </c>
      <c r="BE86" s="221">
        <f>IF(N86="základní",J86,0)</f>
        <v>0</v>
      </c>
      <c r="BF86" s="221">
        <f>IF(N86="snížená",J86,0)</f>
        <v>0</v>
      </c>
      <c r="BG86" s="221">
        <f>IF(N86="zákl. přenesená",J86,0)</f>
        <v>0</v>
      </c>
      <c r="BH86" s="221">
        <f>IF(N86="sníž. přenesená",J86,0)</f>
        <v>0</v>
      </c>
      <c r="BI86" s="221">
        <f>IF(N86="nulová",J86,0)</f>
        <v>0</v>
      </c>
      <c r="BJ86" s="19" t="s">
        <v>88</v>
      </c>
      <c r="BK86" s="221">
        <f>ROUND(I86*H86,2)</f>
        <v>0</v>
      </c>
      <c r="BL86" s="19" t="s">
        <v>1185</v>
      </c>
      <c r="BM86" s="220" t="s">
        <v>1194</v>
      </c>
    </row>
    <row r="87" s="2" customFormat="1">
      <c r="A87" s="41"/>
      <c r="B87" s="42"/>
      <c r="C87" s="43"/>
      <c r="D87" s="227" t="s">
        <v>138</v>
      </c>
      <c r="E87" s="43"/>
      <c r="F87" s="228" t="s">
        <v>1195</v>
      </c>
      <c r="G87" s="43"/>
      <c r="H87" s="43"/>
      <c r="I87" s="224"/>
      <c r="J87" s="43"/>
      <c r="K87" s="43"/>
      <c r="L87" s="47"/>
      <c r="M87" s="225"/>
      <c r="N87" s="226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19" t="s">
        <v>138</v>
      </c>
      <c r="AU87" s="19" t="s">
        <v>88</v>
      </c>
    </row>
    <row r="88" s="2" customFormat="1" ht="24.15" customHeight="1">
      <c r="A88" s="41"/>
      <c r="B88" s="42"/>
      <c r="C88" s="209" t="s">
        <v>134</v>
      </c>
      <c r="D88" s="209" t="s">
        <v>129</v>
      </c>
      <c r="E88" s="210" t="s">
        <v>1196</v>
      </c>
      <c r="F88" s="211" t="s">
        <v>1197</v>
      </c>
      <c r="G88" s="212" t="s">
        <v>1184</v>
      </c>
      <c r="H88" s="213">
        <v>1</v>
      </c>
      <c r="I88" s="214"/>
      <c r="J88" s="215">
        <f>ROUND(I88*H88,2)</f>
        <v>0</v>
      </c>
      <c r="K88" s="211" t="s">
        <v>79</v>
      </c>
      <c r="L88" s="47"/>
      <c r="M88" s="216" t="s">
        <v>79</v>
      </c>
      <c r="N88" s="217" t="s">
        <v>51</v>
      </c>
      <c r="O88" s="87"/>
      <c r="P88" s="218">
        <f>O88*H88</f>
        <v>0</v>
      </c>
      <c r="Q88" s="218">
        <v>0</v>
      </c>
      <c r="R88" s="218">
        <f>Q88*H88</f>
        <v>0</v>
      </c>
      <c r="S88" s="218">
        <v>0</v>
      </c>
      <c r="T88" s="219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0" t="s">
        <v>1185</v>
      </c>
      <c r="AT88" s="220" t="s">
        <v>129</v>
      </c>
      <c r="AU88" s="220" t="s">
        <v>88</v>
      </c>
      <c r="AY88" s="19" t="s">
        <v>127</v>
      </c>
      <c r="BE88" s="221">
        <f>IF(N88="základní",J88,0)</f>
        <v>0</v>
      </c>
      <c r="BF88" s="221">
        <f>IF(N88="snížená",J88,0)</f>
        <v>0</v>
      </c>
      <c r="BG88" s="221">
        <f>IF(N88="zákl. přenesená",J88,0)</f>
        <v>0</v>
      </c>
      <c r="BH88" s="221">
        <f>IF(N88="sníž. přenesená",J88,0)</f>
        <v>0</v>
      </c>
      <c r="BI88" s="221">
        <f>IF(N88="nulová",J88,0)</f>
        <v>0</v>
      </c>
      <c r="BJ88" s="19" t="s">
        <v>88</v>
      </c>
      <c r="BK88" s="221">
        <f>ROUND(I88*H88,2)</f>
        <v>0</v>
      </c>
      <c r="BL88" s="19" t="s">
        <v>1185</v>
      </c>
      <c r="BM88" s="220" t="s">
        <v>1198</v>
      </c>
    </row>
    <row r="89" s="2" customFormat="1">
      <c r="A89" s="41"/>
      <c r="B89" s="42"/>
      <c r="C89" s="43"/>
      <c r="D89" s="227" t="s">
        <v>138</v>
      </c>
      <c r="E89" s="43"/>
      <c r="F89" s="228" t="s">
        <v>1171</v>
      </c>
      <c r="G89" s="43"/>
      <c r="H89" s="43"/>
      <c r="I89" s="224"/>
      <c r="J89" s="43"/>
      <c r="K89" s="43"/>
      <c r="L89" s="47"/>
      <c r="M89" s="225"/>
      <c r="N89" s="226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19" t="s">
        <v>138</v>
      </c>
      <c r="AU89" s="19" t="s">
        <v>88</v>
      </c>
    </row>
    <row r="90" s="2" customFormat="1" ht="49.05" customHeight="1">
      <c r="A90" s="41"/>
      <c r="B90" s="42"/>
      <c r="C90" s="209" t="s">
        <v>155</v>
      </c>
      <c r="D90" s="209" t="s">
        <v>129</v>
      </c>
      <c r="E90" s="210" t="s">
        <v>1199</v>
      </c>
      <c r="F90" s="211" t="s">
        <v>1200</v>
      </c>
      <c r="G90" s="212" t="s">
        <v>1184</v>
      </c>
      <c r="H90" s="213">
        <v>1</v>
      </c>
      <c r="I90" s="214"/>
      <c r="J90" s="215">
        <f>ROUND(I90*H90,2)</f>
        <v>0</v>
      </c>
      <c r="K90" s="211" t="s">
        <v>79</v>
      </c>
      <c r="L90" s="47"/>
      <c r="M90" s="216" t="s">
        <v>79</v>
      </c>
      <c r="N90" s="217" t="s">
        <v>51</v>
      </c>
      <c r="O90" s="87"/>
      <c r="P90" s="218">
        <f>O90*H90</f>
        <v>0</v>
      </c>
      <c r="Q90" s="218">
        <v>0</v>
      </c>
      <c r="R90" s="218">
        <f>Q90*H90</f>
        <v>0</v>
      </c>
      <c r="S90" s="218">
        <v>0</v>
      </c>
      <c r="T90" s="219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0" t="s">
        <v>1185</v>
      </c>
      <c r="AT90" s="220" t="s">
        <v>129</v>
      </c>
      <c r="AU90" s="220" t="s">
        <v>88</v>
      </c>
      <c r="AY90" s="19" t="s">
        <v>127</v>
      </c>
      <c r="BE90" s="221">
        <f>IF(N90="základní",J90,0)</f>
        <v>0</v>
      </c>
      <c r="BF90" s="221">
        <f>IF(N90="snížená",J90,0)</f>
        <v>0</v>
      </c>
      <c r="BG90" s="221">
        <f>IF(N90="zákl. přenesená",J90,0)</f>
        <v>0</v>
      </c>
      <c r="BH90" s="221">
        <f>IF(N90="sníž. přenesená",J90,0)</f>
        <v>0</v>
      </c>
      <c r="BI90" s="221">
        <f>IF(N90="nulová",J90,0)</f>
        <v>0</v>
      </c>
      <c r="BJ90" s="19" t="s">
        <v>88</v>
      </c>
      <c r="BK90" s="221">
        <f>ROUND(I90*H90,2)</f>
        <v>0</v>
      </c>
      <c r="BL90" s="19" t="s">
        <v>1185</v>
      </c>
      <c r="BM90" s="220" t="s">
        <v>1201</v>
      </c>
    </row>
    <row r="91" s="2" customFormat="1">
      <c r="A91" s="41"/>
      <c r="B91" s="42"/>
      <c r="C91" s="43"/>
      <c r="D91" s="227" t="s">
        <v>138</v>
      </c>
      <c r="E91" s="43"/>
      <c r="F91" s="228" t="s">
        <v>1202</v>
      </c>
      <c r="G91" s="43"/>
      <c r="H91" s="43"/>
      <c r="I91" s="224"/>
      <c r="J91" s="43"/>
      <c r="K91" s="43"/>
      <c r="L91" s="47"/>
      <c r="M91" s="225"/>
      <c r="N91" s="226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19" t="s">
        <v>138</v>
      </c>
      <c r="AU91" s="19" t="s">
        <v>88</v>
      </c>
    </row>
    <row r="92" s="2" customFormat="1" ht="24.15" customHeight="1">
      <c r="A92" s="41"/>
      <c r="B92" s="42"/>
      <c r="C92" s="209" t="s">
        <v>164</v>
      </c>
      <c r="D92" s="209" t="s">
        <v>129</v>
      </c>
      <c r="E92" s="210" t="s">
        <v>1203</v>
      </c>
      <c r="F92" s="211" t="s">
        <v>1204</v>
      </c>
      <c r="G92" s="212" t="s">
        <v>1184</v>
      </c>
      <c r="H92" s="213">
        <v>1</v>
      </c>
      <c r="I92" s="214"/>
      <c r="J92" s="215">
        <f>ROUND(I92*H92,2)</f>
        <v>0</v>
      </c>
      <c r="K92" s="211" t="s">
        <v>79</v>
      </c>
      <c r="L92" s="47"/>
      <c r="M92" s="216" t="s">
        <v>79</v>
      </c>
      <c r="N92" s="217" t="s">
        <v>51</v>
      </c>
      <c r="O92" s="87"/>
      <c r="P92" s="218">
        <f>O92*H92</f>
        <v>0</v>
      </c>
      <c r="Q92" s="218">
        <v>0</v>
      </c>
      <c r="R92" s="218">
        <f>Q92*H92</f>
        <v>0</v>
      </c>
      <c r="S92" s="218">
        <v>0</v>
      </c>
      <c r="T92" s="219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0" t="s">
        <v>1185</v>
      </c>
      <c r="AT92" s="220" t="s">
        <v>129</v>
      </c>
      <c r="AU92" s="220" t="s">
        <v>88</v>
      </c>
      <c r="AY92" s="19" t="s">
        <v>127</v>
      </c>
      <c r="BE92" s="221">
        <f>IF(N92="základní",J92,0)</f>
        <v>0</v>
      </c>
      <c r="BF92" s="221">
        <f>IF(N92="snížená",J92,0)</f>
        <v>0</v>
      </c>
      <c r="BG92" s="221">
        <f>IF(N92="zákl. přenesená",J92,0)</f>
        <v>0</v>
      </c>
      <c r="BH92" s="221">
        <f>IF(N92="sníž. přenesená",J92,0)</f>
        <v>0</v>
      </c>
      <c r="BI92" s="221">
        <f>IF(N92="nulová",J92,0)</f>
        <v>0</v>
      </c>
      <c r="BJ92" s="19" t="s">
        <v>88</v>
      </c>
      <c r="BK92" s="221">
        <f>ROUND(I92*H92,2)</f>
        <v>0</v>
      </c>
      <c r="BL92" s="19" t="s">
        <v>1185</v>
      </c>
      <c r="BM92" s="220" t="s">
        <v>1205</v>
      </c>
    </row>
    <row r="93" s="2" customFormat="1">
      <c r="A93" s="41"/>
      <c r="B93" s="42"/>
      <c r="C93" s="43"/>
      <c r="D93" s="227" t="s">
        <v>138</v>
      </c>
      <c r="E93" s="43"/>
      <c r="F93" s="228" t="s">
        <v>1206</v>
      </c>
      <c r="G93" s="43"/>
      <c r="H93" s="43"/>
      <c r="I93" s="224"/>
      <c r="J93" s="43"/>
      <c r="K93" s="43"/>
      <c r="L93" s="47"/>
      <c r="M93" s="225"/>
      <c r="N93" s="226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19" t="s">
        <v>138</v>
      </c>
      <c r="AU93" s="19" t="s">
        <v>88</v>
      </c>
    </row>
    <row r="94" s="2" customFormat="1" ht="24.15" customHeight="1">
      <c r="A94" s="41"/>
      <c r="B94" s="42"/>
      <c r="C94" s="209" t="s">
        <v>172</v>
      </c>
      <c r="D94" s="209" t="s">
        <v>129</v>
      </c>
      <c r="E94" s="210" t="s">
        <v>1207</v>
      </c>
      <c r="F94" s="211" t="s">
        <v>1208</v>
      </c>
      <c r="G94" s="212" t="s">
        <v>1184</v>
      </c>
      <c r="H94" s="213">
        <v>1</v>
      </c>
      <c r="I94" s="214"/>
      <c r="J94" s="215">
        <f>ROUND(I94*H94,2)</f>
        <v>0</v>
      </c>
      <c r="K94" s="211" t="s">
        <v>79</v>
      </c>
      <c r="L94" s="47"/>
      <c r="M94" s="216" t="s">
        <v>79</v>
      </c>
      <c r="N94" s="217" t="s">
        <v>51</v>
      </c>
      <c r="O94" s="87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0" t="s">
        <v>1185</v>
      </c>
      <c r="AT94" s="220" t="s">
        <v>129</v>
      </c>
      <c r="AU94" s="220" t="s">
        <v>88</v>
      </c>
      <c r="AY94" s="19" t="s">
        <v>127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19" t="s">
        <v>88</v>
      </c>
      <c r="BK94" s="221">
        <f>ROUND(I94*H94,2)</f>
        <v>0</v>
      </c>
      <c r="BL94" s="19" t="s">
        <v>1185</v>
      </c>
      <c r="BM94" s="220" t="s">
        <v>1209</v>
      </c>
    </row>
    <row r="95" s="2" customFormat="1">
      <c r="A95" s="41"/>
      <c r="B95" s="42"/>
      <c r="C95" s="43"/>
      <c r="D95" s="227" t="s">
        <v>138</v>
      </c>
      <c r="E95" s="43"/>
      <c r="F95" s="228" t="s">
        <v>1210</v>
      </c>
      <c r="G95" s="43"/>
      <c r="H95" s="43"/>
      <c r="I95" s="224"/>
      <c r="J95" s="43"/>
      <c r="K95" s="43"/>
      <c r="L95" s="47"/>
      <c r="M95" s="225"/>
      <c r="N95" s="226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138</v>
      </c>
      <c r="AU95" s="19" t="s">
        <v>88</v>
      </c>
    </row>
    <row r="96" s="2" customFormat="1" ht="24.15" customHeight="1">
      <c r="A96" s="41"/>
      <c r="B96" s="42"/>
      <c r="C96" s="209" t="s">
        <v>179</v>
      </c>
      <c r="D96" s="209" t="s">
        <v>129</v>
      </c>
      <c r="E96" s="210" t="s">
        <v>1211</v>
      </c>
      <c r="F96" s="211" t="s">
        <v>1212</v>
      </c>
      <c r="G96" s="212" t="s">
        <v>1184</v>
      </c>
      <c r="H96" s="213">
        <v>1</v>
      </c>
      <c r="I96" s="214"/>
      <c r="J96" s="215">
        <f>ROUND(I96*H96,2)</f>
        <v>0</v>
      </c>
      <c r="K96" s="211" t="s">
        <v>79</v>
      </c>
      <c r="L96" s="47"/>
      <c r="M96" s="216" t="s">
        <v>79</v>
      </c>
      <c r="N96" s="217" t="s">
        <v>51</v>
      </c>
      <c r="O96" s="87"/>
      <c r="P96" s="218">
        <f>O96*H96</f>
        <v>0</v>
      </c>
      <c r="Q96" s="218">
        <v>0</v>
      </c>
      <c r="R96" s="218">
        <f>Q96*H96</f>
        <v>0</v>
      </c>
      <c r="S96" s="218">
        <v>0</v>
      </c>
      <c r="T96" s="219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0" t="s">
        <v>1185</v>
      </c>
      <c r="AT96" s="220" t="s">
        <v>129</v>
      </c>
      <c r="AU96" s="220" t="s">
        <v>88</v>
      </c>
      <c r="AY96" s="19" t="s">
        <v>127</v>
      </c>
      <c r="BE96" s="221">
        <f>IF(N96="základní",J96,0)</f>
        <v>0</v>
      </c>
      <c r="BF96" s="221">
        <f>IF(N96="snížená",J96,0)</f>
        <v>0</v>
      </c>
      <c r="BG96" s="221">
        <f>IF(N96="zákl. přenesená",J96,0)</f>
        <v>0</v>
      </c>
      <c r="BH96" s="221">
        <f>IF(N96="sníž. přenesená",J96,0)</f>
        <v>0</v>
      </c>
      <c r="BI96" s="221">
        <f>IF(N96="nulová",J96,0)</f>
        <v>0</v>
      </c>
      <c r="BJ96" s="19" t="s">
        <v>88</v>
      </c>
      <c r="BK96" s="221">
        <f>ROUND(I96*H96,2)</f>
        <v>0</v>
      </c>
      <c r="BL96" s="19" t="s">
        <v>1185</v>
      </c>
      <c r="BM96" s="220" t="s">
        <v>1213</v>
      </c>
    </row>
    <row r="97" s="2" customFormat="1">
      <c r="A97" s="41"/>
      <c r="B97" s="42"/>
      <c r="C97" s="43"/>
      <c r="D97" s="227" t="s">
        <v>138</v>
      </c>
      <c r="E97" s="43"/>
      <c r="F97" s="228" t="s">
        <v>1214</v>
      </c>
      <c r="G97" s="43"/>
      <c r="H97" s="43"/>
      <c r="I97" s="224"/>
      <c r="J97" s="43"/>
      <c r="K97" s="43"/>
      <c r="L97" s="47"/>
      <c r="M97" s="271"/>
      <c r="N97" s="272"/>
      <c r="O97" s="273"/>
      <c r="P97" s="273"/>
      <c r="Q97" s="273"/>
      <c r="R97" s="273"/>
      <c r="S97" s="273"/>
      <c r="T97" s="274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19" t="s">
        <v>138</v>
      </c>
      <c r="AU97" s="19" t="s">
        <v>88</v>
      </c>
    </row>
    <row r="98" s="2" customFormat="1" ht="6.96" customHeight="1">
      <c r="A98" s="41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47"/>
      <c r="M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</sheetData>
  <sheetProtection sheet="1" autoFilter="0" formatColumns="0" formatRows="0" objects="1" scenarios="1" spinCount="100000" saltValue="6unaPRgfnnjqwhqNIB8rgbpVQeTa4mLp3aYb6cc2p7JiNK18Eqvnbad6NGeApopnT8CodMKkiKudWD1Zjqw+KQ==" hashValue="ePIRTCldq4nec4KGtg0WESGIq53yMszaQa4uVqLxRXrFomCt4j1pA1MInF2XAVaJGtIpFHL0ESOnrucunWpUYg==" algorithmName="SHA-512" password="CC35"/>
  <autoFilter ref="C79:K9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1215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1216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1217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1218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1219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1220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1221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1222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1223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1224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1225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1226</v>
      </c>
      <c r="F18" s="286" t="s">
        <v>1227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87</v>
      </c>
      <c r="F19" s="286" t="s">
        <v>1228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1229</v>
      </c>
      <c r="F20" s="286" t="s">
        <v>1230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93</v>
      </c>
      <c r="F21" s="286" t="s">
        <v>1231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1232</v>
      </c>
      <c r="F22" s="286" t="s">
        <v>1233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1234</v>
      </c>
      <c r="F23" s="286" t="s">
        <v>1235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1236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1237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1238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1239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1240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1241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1242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1243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1244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113</v>
      </c>
      <c r="F36" s="286"/>
      <c r="G36" s="286" t="s">
        <v>1245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1246</v>
      </c>
      <c r="F37" s="286"/>
      <c r="G37" s="286" t="s">
        <v>1247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61</v>
      </c>
      <c r="F38" s="286"/>
      <c r="G38" s="286" t="s">
        <v>1248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62</v>
      </c>
      <c r="F39" s="286"/>
      <c r="G39" s="286" t="s">
        <v>1249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114</v>
      </c>
      <c r="F40" s="286"/>
      <c r="G40" s="286" t="s">
        <v>1250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115</v>
      </c>
      <c r="F41" s="286"/>
      <c r="G41" s="286" t="s">
        <v>1251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1252</v>
      </c>
      <c r="F42" s="286"/>
      <c r="G42" s="286" t="s">
        <v>1253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1254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1255</v>
      </c>
      <c r="F44" s="286"/>
      <c r="G44" s="286" t="s">
        <v>1256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117</v>
      </c>
      <c r="F45" s="286"/>
      <c r="G45" s="286" t="s">
        <v>1257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1258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1259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1260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1261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1262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1263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1264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1265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1266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1267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1268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1269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1270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1271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1272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1273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1274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1275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1276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1277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1278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1279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1280</v>
      </c>
      <c r="D76" s="304"/>
      <c r="E76" s="304"/>
      <c r="F76" s="304" t="s">
        <v>1281</v>
      </c>
      <c r="G76" s="305"/>
      <c r="H76" s="304" t="s">
        <v>62</v>
      </c>
      <c r="I76" s="304" t="s">
        <v>65</v>
      </c>
      <c r="J76" s="304" t="s">
        <v>1282</v>
      </c>
      <c r="K76" s="303"/>
    </row>
    <row r="77" s="1" customFormat="1" ht="17.25" customHeight="1">
      <c r="B77" s="301"/>
      <c r="C77" s="306" t="s">
        <v>1283</v>
      </c>
      <c r="D77" s="306"/>
      <c r="E77" s="306"/>
      <c r="F77" s="307" t="s">
        <v>1284</v>
      </c>
      <c r="G77" s="308"/>
      <c r="H77" s="306"/>
      <c r="I77" s="306"/>
      <c r="J77" s="306" t="s">
        <v>1285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61</v>
      </c>
      <c r="D79" s="311"/>
      <c r="E79" s="311"/>
      <c r="F79" s="312" t="s">
        <v>1286</v>
      </c>
      <c r="G79" s="313"/>
      <c r="H79" s="289" t="s">
        <v>1287</v>
      </c>
      <c r="I79" s="289" t="s">
        <v>1288</v>
      </c>
      <c r="J79" s="289">
        <v>20</v>
      </c>
      <c r="K79" s="303"/>
    </row>
    <row r="80" s="1" customFormat="1" ht="15" customHeight="1">
      <c r="B80" s="301"/>
      <c r="C80" s="289" t="s">
        <v>1289</v>
      </c>
      <c r="D80" s="289"/>
      <c r="E80" s="289"/>
      <c r="F80" s="312" t="s">
        <v>1286</v>
      </c>
      <c r="G80" s="313"/>
      <c r="H80" s="289" t="s">
        <v>1290</v>
      </c>
      <c r="I80" s="289" t="s">
        <v>1288</v>
      </c>
      <c r="J80" s="289">
        <v>120</v>
      </c>
      <c r="K80" s="303"/>
    </row>
    <row r="81" s="1" customFormat="1" ht="15" customHeight="1">
      <c r="B81" s="314"/>
      <c r="C81" s="289" t="s">
        <v>1291</v>
      </c>
      <c r="D81" s="289"/>
      <c r="E81" s="289"/>
      <c r="F81" s="312" t="s">
        <v>1292</v>
      </c>
      <c r="G81" s="313"/>
      <c r="H81" s="289" t="s">
        <v>1293</v>
      </c>
      <c r="I81" s="289" t="s">
        <v>1288</v>
      </c>
      <c r="J81" s="289">
        <v>50</v>
      </c>
      <c r="K81" s="303"/>
    </row>
    <row r="82" s="1" customFormat="1" ht="15" customHeight="1">
      <c r="B82" s="314"/>
      <c r="C82" s="289" t="s">
        <v>1294</v>
      </c>
      <c r="D82" s="289"/>
      <c r="E82" s="289"/>
      <c r="F82" s="312" t="s">
        <v>1286</v>
      </c>
      <c r="G82" s="313"/>
      <c r="H82" s="289" t="s">
        <v>1295</v>
      </c>
      <c r="I82" s="289" t="s">
        <v>1296</v>
      </c>
      <c r="J82" s="289"/>
      <c r="K82" s="303"/>
    </row>
    <row r="83" s="1" customFormat="1" ht="15" customHeight="1">
      <c r="B83" s="314"/>
      <c r="C83" s="315" t="s">
        <v>1297</v>
      </c>
      <c r="D83" s="315"/>
      <c r="E83" s="315"/>
      <c r="F83" s="316" t="s">
        <v>1292</v>
      </c>
      <c r="G83" s="315"/>
      <c r="H83" s="315" t="s">
        <v>1298</v>
      </c>
      <c r="I83" s="315" t="s">
        <v>1288</v>
      </c>
      <c r="J83" s="315">
        <v>15</v>
      </c>
      <c r="K83" s="303"/>
    </row>
    <row r="84" s="1" customFormat="1" ht="15" customHeight="1">
      <c r="B84" s="314"/>
      <c r="C84" s="315" t="s">
        <v>1299</v>
      </c>
      <c r="D84" s="315"/>
      <c r="E84" s="315"/>
      <c r="F84" s="316" t="s">
        <v>1292</v>
      </c>
      <c r="G84" s="315"/>
      <c r="H84" s="315" t="s">
        <v>1300</v>
      </c>
      <c r="I84" s="315" t="s">
        <v>1288</v>
      </c>
      <c r="J84" s="315">
        <v>15</v>
      </c>
      <c r="K84" s="303"/>
    </row>
    <row r="85" s="1" customFormat="1" ht="15" customHeight="1">
      <c r="B85" s="314"/>
      <c r="C85" s="315" t="s">
        <v>1301</v>
      </c>
      <c r="D85" s="315"/>
      <c r="E85" s="315"/>
      <c r="F85" s="316" t="s">
        <v>1292</v>
      </c>
      <c r="G85" s="315"/>
      <c r="H85" s="315" t="s">
        <v>1302</v>
      </c>
      <c r="I85" s="315" t="s">
        <v>1288</v>
      </c>
      <c r="J85" s="315">
        <v>20</v>
      </c>
      <c r="K85" s="303"/>
    </row>
    <row r="86" s="1" customFormat="1" ht="15" customHeight="1">
      <c r="B86" s="314"/>
      <c r="C86" s="315" t="s">
        <v>1303</v>
      </c>
      <c r="D86" s="315"/>
      <c r="E86" s="315"/>
      <c r="F86" s="316" t="s">
        <v>1292</v>
      </c>
      <c r="G86" s="315"/>
      <c r="H86" s="315" t="s">
        <v>1304</v>
      </c>
      <c r="I86" s="315" t="s">
        <v>1288</v>
      </c>
      <c r="J86" s="315">
        <v>20</v>
      </c>
      <c r="K86" s="303"/>
    </row>
    <row r="87" s="1" customFormat="1" ht="15" customHeight="1">
      <c r="B87" s="314"/>
      <c r="C87" s="289" t="s">
        <v>1305</v>
      </c>
      <c r="D87" s="289"/>
      <c r="E87" s="289"/>
      <c r="F87" s="312" t="s">
        <v>1292</v>
      </c>
      <c r="G87" s="313"/>
      <c r="H87" s="289" t="s">
        <v>1306</v>
      </c>
      <c r="I87" s="289" t="s">
        <v>1288</v>
      </c>
      <c r="J87" s="289">
        <v>50</v>
      </c>
      <c r="K87" s="303"/>
    </row>
    <row r="88" s="1" customFormat="1" ht="15" customHeight="1">
      <c r="B88" s="314"/>
      <c r="C88" s="289" t="s">
        <v>1307</v>
      </c>
      <c r="D88" s="289"/>
      <c r="E88" s="289"/>
      <c r="F88" s="312" t="s">
        <v>1292</v>
      </c>
      <c r="G88" s="313"/>
      <c r="H88" s="289" t="s">
        <v>1308</v>
      </c>
      <c r="I88" s="289" t="s">
        <v>1288</v>
      </c>
      <c r="J88" s="289">
        <v>20</v>
      </c>
      <c r="K88" s="303"/>
    </row>
    <row r="89" s="1" customFormat="1" ht="15" customHeight="1">
      <c r="B89" s="314"/>
      <c r="C89" s="289" t="s">
        <v>1309</v>
      </c>
      <c r="D89" s="289"/>
      <c r="E89" s="289"/>
      <c r="F89" s="312" t="s">
        <v>1292</v>
      </c>
      <c r="G89" s="313"/>
      <c r="H89" s="289" t="s">
        <v>1310</v>
      </c>
      <c r="I89" s="289" t="s">
        <v>1288</v>
      </c>
      <c r="J89" s="289">
        <v>20</v>
      </c>
      <c r="K89" s="303"/>
    </row>
    <row r="90" s="1" customFormat="1" ht="15" customHeight="1">
      <c r="B90" s="314"/>
      <c r="C90" s="289" t="s">
        <v>1311</v>
      </c>
      <c r="D90" s="289"/>
      <c r="E90" s="289"/>
      <c r="F90" s="312" t="s">
        <v>1292</v>
      </c>
      <c r="G90" s="313"/>
      <c r="H90" s="289" t="s">
        <v>1312</v>
      </c>
      <c r="I90" s="289" t="s">
        <v>1288</v>
      </c>
      <c r="J90" s="289">
        <v>50</v>
      </c>
      <c r="K90" s="303"/>
    </row>
    <row r="91" s="1" customFormat="1" ht="15" customHeight="1">
      <c r="B91" s="314"/>
      <c r="C91" s="289" t="s">
        <v>1313</v>
      </c>
      <c r="D91" s="289"/>
      <c r="E91" s="289"/>
      <c r="F91" s="312" t="s">
        <v>1292</v>
      </c>
      <c r="G91" s="313"/>
      <c r="H91" s="289" t="s">
        <v>1313</v>
      </c>
      <c r="I91" s="289" t="s">
        <v>1288</v>
      </c>
      <c r="J91" s="289">
        <v>50</v>
      </c>
      <c r="K91" s="303"/>
    </row>
    <row r="92" s="1" customFormat="1" ht="15" customHeight="1">
      <c r="B92" s="314"/>
      <c r="C92" s="289" t="s">
        <v>1314</v>
      </c>
      <c r="D92" s="289"/>
      <c r="E92" s="289"/>
      <c r="F92" s="312" t="s">
        <v>1292</v>
      </c>
      <c r="G92" s="313"/>
      <c r="H92" s="289" t="s">
        <v>1315</v>
      </c>
      <c r="I92" s="289" t="s">
        <v>1288</v>
      </c>
      <c r="J92" s="289">
        <v>255</v>
      </c>
      <c r="K92" s="303"/>
    </row>
    <row r="93" s="1" customFormat="1" ht="15" customHeight="1">
      <c r="B93" s="314"/>
      <c r="C93" s="289" t="s">
        <v>1316</v>
      </c>
      <c r="D93" s="289"/>
      <c r="E93" s="289"/>
      <c r="F93" s="312" t="s">
        <v>1286</v>
      </c>
      <c r="G93" s="313"/>
      <c r="H93" s="289" t="s">
        <v>1317</v>
      </c>
      <c r="I93" s="289" t="s">
        <v>1318</v>
      </c>
      <c r="J93" s="289"/>
      <c r="K93" s="303"/>
    </row>
    <row r="94" s="1" customFormat="1" ht="15" customHeight="1">
      <c r="B94" s="314"/>
      <c r="C94" s="289" t="s">
        <v>1319</v>
      </c>
      <c r="D94" s="289"/>
      <c r="E94" s="289"/>
      <c r="F94" s="312" t="s">
        <v>1286</v>
      </c>
      <c r="G94" s="313"/>
      <c r="H94" s="289" t="s">
        <v>1320</v>
      </c>
      <c r="I94" s="289" t="s">
        <v>1321</v>
      </c>
      <c r="J94" s="289"/>
      <c r="K94" s="303"/>
    </row>
    <row r="95" s="1" customFormat="1" ht="15" customHeight="1">
      <c r="B95" s="314"/>
      <c r="C95" s="289" t="s">
        <v>1322</v>
      </c>
      <c r="D95" s="289"/>
      <c r="E95" s="289"/>
      <c r="F95" s="312" t="s">
        <v>1286</v>
      </c>
      <c r="G95" s="313"/>
      <c r="H95" s="289" t="s">
        <v>1322</v>
      </c>
      <c r="I95" s="289" t="s">
        <v>1321</v>
      </c>
      <c r="J95" s="289"/>
      <c r="K95" s="303"/>
    </row>
    <row r="96" s="1" customFormat="1" ht="15" customHeight="1">
      <c r="B96" s="314"/>
      <c r="C96" s="289" t="s">
        <v>46</v>
      </c>
      <c r="D96" s="289"/>
      <c r="E96" s="289"/>
      <c r="F96" s="312" t="s">
        <v>1286</v>
      </c>
      <c r="G96" s="313"/>
      <c r="H96" s="289" t="s">
        <v>1323</v>
      </c>
      <c r="I96" s="289" t="s">
        <v>1321</v>
      </c>
      <c r="J96" s="289"/>
      <c r="K96" s="303"/>
    </row>
    <row r="97" s="1" customFormat="1" ht="15" customHeight="1">
      <c r="B97" s="314"/>
      <c r="C97" s="289" t="s">
        <v>56</v>
      </c>
      <c r="D97" s="289"/>
      <c r="E97" s="289"/>
      <c r="F97" s="312" t="s">
        <v>1286</v>
      </c>
      <c r="G97" s="313"/>
      <c r="H97" s="289" t="s">
        <v>1324</v>
      </c>
      <c r="I97" s="289" t="s">
        <v>1321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1325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1280</v>
      </c>
      <c r="D103" s="304"/>
      <c r="E103" s="304"/>
      <c r="F103" s="304" t="s">
        <v>1281</v>
      </c>
      <c r="G103" s="305"/>
      <c r="H103" s="304" t="s">
        <v>62</v>
      </c>
      <c r="I103" s="304" t="s">
        <v>65</v>
      </c>
      <c r="J103" s="304" t="s">
        <v>1282</v>
      </c>
      <c r="K103" s="303"/>
    </row>
    <row r="104" s="1" customFormat="1" ht="17.25" customHeight="1">
      <c r="B104" s="301"/>
      <c r="C104" s="306" t="s">
        <v>1283</v>
      </c>
      <c r="D104" s="306"/>
      <c r="E104" s="306"/>
      <c r="F104" s="307" t="s">
        <v>1284</v>
      </c>
      <c r="G104" s="308"/>
      <c r="H104" s="306"/>
      <c r="I104" s="306"/>
      <c r="J104" s="306" t="s">
        <v>1285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61</v>
      </c>
      <c r="D106" s="311"/>
      <c r="E106" s="311"/>
      <c r="F106" s="312" t="s">
        <v>1286</v>
      </c>
      <c r="G106" s="289"/>
      <c r="H106" s="289" t="s">
        <v>1326</v>
      </c>
      <c r="I106" s="289" t="s">
        <v>1288</v>
      </c>
      <c r="J106" s="289">
        <v>20</v>
      </c>
      <c r="K106" s="303"/>
    </row>
    <row r="107" s="1" customFormat="1" ht="15" customHeight="1">
      <c r="B107" s="301"/>
      <c r="C107" s="289" t="s">
        <v>1289</v>
      </c>
      <c r="D107" s="289"/>
      <c r="E107" s="289"/>
      <c r="F107" s="312" t="s">
        <v>1286</v>
      </c>
      <c r="G107" s="289"/>
      <c r="H107" s="289" t="s">
        <v>1326</v>
      </c>
      <c r="I107" s="289" t="s">
        <v>1288</v>
      </c>
      <c r="J107" s="289">
        <v>120</v>
      </c>
      <c r="K107" s="303"/>
    </row>
    <row r="108" s="1" customFormat="1" ht="15" customHeight="1">
      <c r="B108" s="314"/>
      <c r="C108" s="289" t="s">
        <v>1291</v>
      </c>
      <c r="D108" s="289"/>
      <c r="E108" s="289"/>
      <c r="F108" s="312" t="s">
        <v>1292</v>
      </c>
      <c r="G108" s="289"/>
      <c r="H108" s="289" t="s">
        <v>1326</v>
      </c>
      <c r="I108" s="289" t="s">
        <v>1288</v>
      </c>
      <c r="J108" s="289">
        <v>50</v>
      </c>
      <c r="K108" s="303"/>
    </row>
    <row r="109" s="1" customFormat="1" ht="15" customHeight="1">
      <c r="B109" s="314"/>
      <c r="C109" s="289" t="s">
        <v>1294</v>
      </c>
      <c r="D109" s="289"/>
      <c r="E109" s="289"/>
      <c r="F109" s="312" t="s">
        <v>1286</v>
      </c>
      <c r="G109" s="289"/>
      <c r="H109" s="289" t="s">
        <v>1326</v>
      </c>
      <c r="I109" s="289" t="s">
        <v>1296</v>
      </c>
      <c r="J109" s="289"/>
      <c r="K109" s="303"/>
    </row>
    <row r="110" s="1" customFormat="1" ht="15" customHeight="1">
      <c r="B110" s="314"/>
      <c r="C110" s="289" t="s">
        <v>1305</v>
      </c>
      <c r="D110" s="289"/>
      <c r="E110" s="289"/>
      <c r="F110" s="312" t="s">
        <v>1292</v>
      </c>
      <c r="G110" s="289"/>
      <c r="H110" s="289" t="s">
        <v>1326</v>
      </c>
      <c r="I110" s="289" t="s">
        <v>1288</v>
      </c>
      <c r="J110" s="289">
        <v>50</v>
      </c>
      <c r="K110" s="303"/>
    </row>
    <row r="111" s="1" customFormat="1" ht="15" customHeight="1">
      <c r="B111" s="314"/>
      <c r="C111" s="289" t="s">
        <v>1313</v>
      </c>
      <c r="D111" s="289"/>
      <c r="E111" s="289"/>
      <c r="F111" s="312" t="s">
        <v>1292</v>
      </c>
      <c r="G111" s="289"/>
      <c r="H111" s="289" t="s">
        <v>1326</v>
      </c>
      <c r="I111" s="289" t="s">
        <v>1288</v>
      </c>
      <c r="J111" s="289">
        <v>50</v>
      </c>
      <c r="K111" s="303"/>
    </row>
    <row r="112" s="1" customFormat="1" ht="15" customHeight="1">
      <c r="B112" s="314"/>
      <c r="C112" s="289" t="s">
        <v>1311</v>
      </c>
      <c r="D112" s="289"/>
      <c r="E112" s="289"/>
      <c r="F112" s="312" t="s">
        <v>1292</v>
      </c>
      <c r="G112" s="289"/>
      <c r="H112" s="289" t="s">
        <v>1326</v>
      </c>
      <c r="I112" s="289" t="s">
        <v>1288</v>
      </c>
      <c r="J112" s="289">
        <v>50</v>
      </c>
      <c r="K112" s="303"/>
    </row>
    <row r="113" s="1" customFormat="1" ht="15" customHeight="1">
      <c r="B113" s="314"/>
      <c r="C113" s="289" t="s">
        <v>61</v>
      </c>
      <c r="D113" s="289"/>
      <c r="E113" s="289"/>
      <c r="F113" s="312" t="s">
        <v>1286</v>
      </c>
      <c r="G113" s="289"/>
      <c r="H113" s="289" t="s">
        <v>1327</v>
      </c>
      <c r="I113" s="289" t="s">
        <v>1288</v>
      </c>
      <c r="J113" s="289">
        <v>20</v>
      </c>
      <c r="K113" s="303"/>
    </row>
    <row r="114" s="1" customFormat="1" ht="15" customHeight="1">
      <c r="B114" s="314"/>
      <c r="C114" s="289" t="s">
        <v>1328</v>
      </c>
      <c r="D114" s="289"/>
      <c r="E114" s="289"/>
      <c r="F114" s="312" t="s">
        <v>1286</v>
      </c>
      <c r="G114" s="289"/>
      <c r="H114" s="289" t="s">
        <v>1329</v>
      </c>
      <c r="I114" s="289" t="s">
        <v>1288</v>
      </c>
      <c r="J114" s="289">
        <v>120</v>
      </c>
      <c r="K114" s="303"/>
    </row>
    <row r="115" s="1" customFormat="1" ht="15" customHeight="1">
      <c r="B115" s="314"/>
      <c r="C115" s="289" t="s">
        <v>46</v>
      </c>
      <c r="D115" s="289"/>
      <c r="E115" s="289"/>
      <c r="F115" s="312" t="s">
        <v>1286</v>
      </c>
      <c r="G115" s="289"/>
      <c r="H115" s="289" t="s">
        <v>1330</v>
      </c>
      <c r="I115" s="289" t="s">
        <v>1321</v>
      </c>
      <c r="J115" s="289"/>
      <c r="K115" s="303"/>
    </row>
    <row r="116" s="1" customFormat="1" ht="15" customHeight="1">
      <c r="B116" s="314"/>
      <c r="C116" s="289" t="s">
        <v>56</v>
      </c>
      <c r="D116" s="289"/>
      <c r="E116" s="289"/>
      <c r="F116" s="312" t="s">
        <v>1286</v>
      </c>
      <c r="G116" s="289"/>
      <c r="H116" s="289" t="s">
        <v>1331</v>
      </c>
      <c r="I116" s="289" t="s">
        <v>1321</v>
      </c>
      <c r="J116" s="289"/>
      <c r="K116" s="303"/>
    </row>
    <row r="117" s="1" customFormat="1" ht="15" customHeight="1">
      <c r="B117" s="314"/>
      <c r="C117" s="289" t="s">
        <v>65</v>
      </c>
      <c r="D117" s="289"/>
      <c r="E117" s="289"/>
      <c r="F117" s="312" t="s">
        <v>1286</v>
      </c>
      <c r="G117" s="289"/>
      <c r="H117" s="289" t="s">
        <v>1332</v>
      </c>
      <c r="I117" s="289" t="s">
        <v>1333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1334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1280</v>
      </c>
      <c r="D123" s="304"/>
      <c r="E123" s="304"/>
      <c r="F123" s="304" t="s">
        <v>1281</v>
      </c>
      <c r="G123" s="305"/>
      <c r="H123" s="304" t="s">
        <v>62</v>
      </c>
      <c r="I123" s="304" t="s">
        <v>65</v>
      </c>
      <c r="J123" s="304" t="s">
        <v>1282</v>
      </c>
      <c r="K123" s="333"/>
    </row>
    <row r="124" s="1" customFormat="1" ht="17.25" customHeight="1">
      <c r="B124" s="332"/>
      <c r="C124" s="306" t="s">
        <v>1283</v>
      </c>
      <c r="D124" s="306"/>
      <c r="E124" s="306"/>
      <c r="F124" s="307" t="s">
        <v>1284</v>
      </c>
      <c r="G124" s="308"/>
      <c r="H124" s="306"/>
      <c r="I124" s="306"/>
      <c r="J124" s="306" t="s">
        <v>1285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1289</v>
      </c>
      <c r="D126" s="311"/>
      <c r="E126" s="311"/>
      <c r="F126" s="312" t="s">
        <v>1286</v>
      </c>
      <c r="G126" s="289"/>
      <c r="H126" s="289" t="s">
        <v>1326</v>
      </c>
      <c r="I126" s="289" t="s">
        <v>1288</v>
      </c>
      <c r="J126" s="289">
        <v>120</v>
      </c>
      <c r="K126" s="337"/>
    </row>
    <row r="127" s="1" customFormat="1" ht="15" customHeight="1">
      <c r="B127" s="334"/>
      <c r="C127" s="289" t="s">
        <v>1335</v>
      </c>
      <c r="D127" s="289"/>
      <c r="E127" s="289"/>
      <c r="F127" s="312" t="s">
        <v>1286</v>
      </c>
      <c r="G127" s="289"/>
      <c r="H127" s="289" t="s">
        <v>1336</v>
      </c>
      <c r="I127" s="289" t="s">
        <v>1288</v>
      </c>
      <c r="J127" s="289" t="s">
        <v>1337</v>
      </c>
      <c r="K127" s="337"/>
    </row>
    <row r="128" s="1" customFormat="1" ht="15" customHeight="1">
      <c r="B128" s="334"/>
      <c r="C128" s="289" t="s">
        <v>1234</v>
      </c>
      <c r="D128" s="289"/>
      <c r="E128" s="289"/>
      <c r="F128" s="312" t="s">
        <v>1286</v>
      </c>
      <c r="G128" s="289"/>
      <c r="H128" s="289" t="s">
        <v>1338</v>
      </c>
      <c r="I128" s="289" t="s">
        <v>1288</v>
      </c>
      <c r="J128" s="289" t="s">
        <v>1337</v>
      </c>
      <c r="K128" s="337"/>
    </row>
    <row r="129" s="1" customFormat="1" ht="15" customHeight="1">
      <c r="B129" s="334"/>
      <c r="C129" s="289" t="s">
        <v>1297</v>
      </c>
      <c r="D129" s="289"/>
      <c r="E129" s="289"/>
      <c r="F129" s="312" t="s">
        <v>1292</v>
      </c>
      <c r="G129" s="289"/>
      <c r="H129" s="289" t="s">
        <v>1298</v>
      </c>
      <c r="I129" s="289" t="s">
        <v>1288</v>
      </c>
      <c r="J129" s="289">
        <v>15</v>
      </c>
      <c r="K129" s="337"/>
    </row>
    <row r="130" s="1" customFormat="1" ht="15" customHeight="1">
      <c r="B130" s="334"/>
      <c r="C130" s="315" t="s">
        <v>1299</v>
      </c>
      <c r="D130" s="315"/>
      <c r="E130" s="315"/>
      <c r="F130" s="316" t="s">
        <v>1292</v>
      </c>
      <c r="G130" s="315"/>
      <c r="H130" s="315" t="s">
        <v>1300</v>
      </c>
      <c r="I130" s="315" t="s">
        <v>1288</v>
      </c>
      <c r="J130" s="315">
        <v>15</v>
      </c>
      <c r="K130" s="337"/>
    </row>
    <row r="131" s="1" customFormat="1" ht="15" customHeight="1">
      <c r="B131" s="334"/>
      <c r="C131" s="315" t="s">
        <v>1301</v>
      </c>
      <c r="D131" s="315"/>
      <c r="E131" s="315"/>
      <c r="F131" s="316" t="s">
        <v>1292</v>
      </c>
      <c r="G131" s="315"/>
      <c r="H131" s="315" t="s">
        <v>1302</v>
      </c>
      <c r="I131" s="315" t="s">
        <v>1288</v>
      </c>
      <c r="J131" s="315">
        <v>20</v>
      </c>
      <c r="K131" s="337"/>
    </row>
    <row r="132" s="1" customFormat="1" ht="15" customHeight="1">
      <c r="B132" s="334"/>
      <c r="C132" s="315" t="s">
        <v>1303</v>
      </c>
      <c r="D132" s="315"/>
      <c r="E132" s="315"/>
      <c r="F132" s="316" t="s">
        <v>1292</v>
      </c>
      <c r="G132" s="315"/>
      <c r="H132" s="315" t="s">
        <v>1304</v>
      </c>
      <c r="I132" s="315" t="s">
        <v>1288</v>
      </c>
      <c r="J132" s="315">
        <v>20</v>
      </c>
      <c r="K132" s="337"/>
    </row>
    <row r="133" s="1" customFormat="1" ht="15" customHeight="1">
      <c r="B133" s="334"/>
      <c r="C133" s="289" t="s">
        <v>1291</v>
      </c>
      <c r="D133" s="289"/>
      <c r="E133" s="289"/>
      <c r="F133" s="312" t="s">
        <v>1292</v>
      </c>
      <c r="G133" s="289"/>
      <c r="H133" s="289" t="s">
        <v>1326</v>
      </c>
      <c r="I133" s="289" t="s">
        <v>1288</v>
      </c>
      <c r="J133" s="289">
        <v>50</v>
      </c>
      <c r="K133" s="337"/>
    </row>
    <row r="134" s="1" customFormat="1" ht="15" customHeight="1">
      <c r="B134" s="334"/>
      <c r="C134" s="289" t="s">
        <v>1305</v>
      </c>
      <c r="D134" s="289"/>
      <c r="E134" s="289"/>
      <c r="F134" s="312" t="s">
        <v>1292</v>
      </c>
      <c r="G134" s="289"/>
      <c r="H134" s="289" t="s">
        <v>1326</v>
      </c>
      <c r="I134" s="289" t="s">
        <v>1288</v>
      </c>
      <c r="J134" s="289">
        <v>50</v>
      </c>
      <c r="K134" s="337"/>
    </row>
    <row r="135" s="1" customFormat="1" ht="15" customHeight="1">
      <c r="B135" s="334"/>
      <c r="C135" s="289" t="s">
        <v>1311</v>
      </c>
      <c r="D135" s="289"/>
      <c r="E135" s="289"/>
      <c r="F135" s="312" t="s">
        <v>1292</v>
      </c>
      <c r="G135" s="289"/>
      <c r="H135" s="289" t="s">
        <v>1326</v>
      </c>
      <c r="I135" s="289" t="s">
        <v>1288</v>
      </c>
      <c r="J135" s="289">
        <v>50</v>
      </c>
      <c r="K135" s="337"/>
    </row>
    <row r="136" s="1" customFormat="1" ht="15" customHeight="1">
      <c r="B136" s="334"/>
      <c r="C136" s="289" t="s">
        <v>1313</v>
      </c>
      <c r="D136" s="289"/>
      <c r="E136" s="289"/>
      <c r="F136" s="312" t="s">
        <v>1292</v>
      </c>
      <c r="G136" s="289"/>
      <c r="H136" s="289" t="s">
        <v>1326</v>
      </c>
      <c r="I136" s="289" t="s">
        <v>1288</v>
      </c>
      <c r="J136" s="289">
        <v>50</v>
      </c>
      <c r="K136" s="337"/>
    </row>
    <row r="137" s="1" customFormat="1" ht="15" customHeight="1">
      <c r="B137" s="334"/>
      <c r="C137" s="289" t="s">
        <v>1314</v>
      </c>
      <c r="D137" s="289"/>
      <c r="E137" s="289"/>
      <c r="F137" s="312" t="s">
        <v>1292</v>
      </c>
      <c r="G137" s="289"/>
      <c r="H137" s="289" t="s">
        <v>1339</v>
      </c>
      <c r="I137" s="289" t="s">
        <v>1288</v>
      </c>
      <c r="J137" s="289">
        <v>255</v>
      </c>
      <c r="K137" s="337"/>
    </row>
    <row r="138" s="1" customFormat="1" ht="15" customHeight="1">
      <c r="B138" s="334"/>
      <c r="C138" s="289" t="s">
        <v>1316</v>
      </c>
      <c r="D138" s="289"/>
      <c r="E138" s="289"/>
      <c r="F138" s="312" t="s">
        <v>1286</v>
      </c>
      <c r="G138" s="289"/>
      <c r="H138" s="289" t="s">
        <v>1340</v>
      </c>
      <c r="I138" s="289" t="s">
        <v>1318</v>
      </c>
      <c r="J138" s="289"/>
      <c r="K138" s="337"/>
    </row>
    <row r="139" s="1" customFormat="1" ht="15" customHeight="1">
      <c r="B139" s="334"/>
      <c r="C139" s="289" t="s">
        <v>1319</v>
      </c>
      <c r="D139" s="289"/>
      <c r="E139" s="289"/>
      <c r="F139" s="312" t="s">
        <v>1286</v>
      </c>
      <c r="G139" s="289"/>
      <c r="H139" s="289" t="s">
        <v>1341</v>
      </c>
      <c r="I139" s="289" t="s">
        <v>1321</v>
      </c>
      <c r="J139" s="289"/>
      <c r="K139" s="337"/>
    </row>
    <row r="140" s="1" customFormat="1" ht="15" customHeight="1">
      <c r="B140" s="334"/>
      <c r="C140" s="289" t="s">
        <v>1322</v>
      </c>
      <c r="D140" s="289"/>
      <c r="E140" s="289"/>
      <c r="F140" s="312" t="s">
        <v>1286</v>
      </c>
      <c r="G140" s="289"/>
      <c r="H140" s="289" t="s">
        <v>1322</v>
      </c>
      <c r="I140" s="289" t="s">
        <v>1321</v>
      </c>
      <c r="J140" s="289"/>
      <c r="K140" s="337"/>
    </row>
    <row r="141" s="1" customFormat="1" ht="15" customHeight="1">
      <c r="B141" s="334"/>
      <c r="C141" s="289" t="s">
        <v>46</v>
      </c>
      <c r="D141" s="289"/>
      <c r="E141" s="289"/>
      <c r="F141" s="312" t="s">
        <v>1286</v>
      </c>
      <c r="G141" s="289"/>
      <c r="H141" s="289" t="s">
        <v>1342</v>
      </c>
      <c r="I141" s="289" t="s">
        <v>1321</v>
      </c>
      <c r="J141" s="289"/>
      <c r="K141" s="337"/>
    </row>
    <row r="142" s="1" customFormat="1" ht="15" customHeight="1">
      <c r="B142" s="334"/>
      <c r="C142" s="289" t="s">
        <v>1343</v>
      </c>
      <c r="D142" s="289"/>
      <c r="E142" s="289"/>
      <c r="F142" s="312" t="s">
        <v>1286</v>
      </c>
      <c r="G142" s="289"/>
      <c r="H142" s="289" t="s">
        <v>1344</v>
      </c>
      <c r="I142" s="289" t="s">
        <v>1321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1345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1280</v>
      </c>
      <c r="D148" s="304"/>
      <c r="E148" s="304"/>
      <c r="F148" s="304" t="s">
        <v>1281</v>
      </c>
      <c r="G148" s="305"/>
      <c r="H148" s="304" t="s">
        <v>62</v>
      </c>
      <c r="I148" s="304" t="s">
        <v>65</v>
      </c>
      <c r="J148" s="304" t="s">
        <v>1282</v>
      </c>
      <c r="K148" s="303"/>
    </row>
    <row r="149" s="1" customFormat="1" ht="17.25" customHeight="1">
      <c r="B149" s="301"/>
      <c r="C149" s="306" t="s">
        <v>1283</v>
      </c>
      <c r="D149" s="306"/>
      <c r="E149" s="306"/>
      <c r="F149" s="307" t="s">
        <v>1284</v>
      </c>
      <c r="G149" s="308"/>
      <c r="H149" s="306"/>
      <c r="I149" s="306"/>
      <c r="J149" s="306" t="s">
        <v>1285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1289</v>
      </c>
      <c r="D151" s="289"/>
      <c r="E151" s="289"/>
      <c r="F151" s="342" t="s">
        <v>1286</v>
      </c>
      <c r="G151" s="289"/>
      <c r="H151" s="341" t="s">
        <v>1326</v>
      </c>
      <c r="I151" s="341" t="s">
        <v>1288</v>
      </c>
      <c r="J151" s="341">
        <v>120</v>
      </c>
      <c r="K151" s="337"/>
    </row>
    <row r="152" s="1" customFormat="1" ht="15" customHeight="1">
      <c r="B152" s="314"/>
      <c r="C152" s="341" t="s">
        <v>1335</v>
      </c>
      <c r="D152" s="289"/>
      <c r="E152" s="289"/>
      <c r="F152" s="342" t="s">
        <v>1286</v>
      </c>
      <c r="G152" s="289"/>
      <c r="H152" s="341" t="s">
        <v>1346</v>
      </c>
      <c r="I152" s="341" t="s">
        <v>1288</v>
      </c>
      <c r="J152" s="341" t="s">
        <v>1337</v>
      </c>
      <c r="K152" s="337"/>
    </row>
    <row r="153" s="1" customFormat="1" ht="15" customHeight="1">
      <c r="B153" s="314"/>
      <c r="C153" s="341" t="s">
        <v>1234</v>
      </c>
      <c r="D153" s="289"/>
      <c r="E153" s="289"/>
      <c r="F153" s="342" t="s">
        <v>1286</v>
      </c>
      <c r="G153" s="289"/>
      <c r="H153" s="341" t="s">
        <v>1347</v>
      </c>
      <c r="I153" s="341" t="s">
        <v>1288</v>
      </c>
      <c r="J153" s="341" t="s">
        <v>1337</v>
      </c>
      <c r="K153" s="337"/>
    </row>
    <row r="154" s="1" customFormat="1" ht="15" customHeight="1">
      <c r="B154" s="314"/>
      <c r="C154" s="341" t="s">
        <v>1291</v>
      </c>
      <c r="D154" s="289"/>
      <c r="E154" s="289"/>
      <c r="F154" s="342" t="s">
        <v>1292</v>
      </c>
      <c r="G154" s="289"/>
      <c r="H154" s="341" t="s">
        <v>1326</v>
      </c>
      <c r="I154" s="341" t="s">
        <v>1288</v>
      </c>
      <c r="J154" s="341">
        <v>50</v>
      </c>
      <c r="K154" s="337"/>
    </row>
    <row r="155" s="1" customFormat="1" ht="15" customHeight="1">
      <c r="B155" s="314"/>
      <c r="C155" s="341" t="s">
        <v>1294</v>
      </c>
      <c r="D155" s="289"/>
      <c r="E155" s="289"/>
      <c r="F155" s="342" t="s">
        <v>1286</v>
      </c>
      <c r="G155" s="289"/>
      <c r="H155" s="341" t="s">
        <v>1326</v>
      </c>
      <c r="I155" s="341" t="s">
        <v>1296</v>
      </c>
      <c r="J155" s="341"/>
      <c r="K155" s="337"/>
    </row>
    <row r="156" s="1" customFormat="1" ht="15" customHeight="1">
      <c r="B156" s="314"/>
      <c r="C156" s="341" t="s">
        <v>1305</v>
      </c>
      <c r="D156" s="289"/>
      <c r="E156" s="289"/>
      <c r="F156" s="342" t="s">
        <v>1292</v>
      </c>
      <c r="G156" s="289"/>
      <c r="H156" s="341" t="s">
        <v>1326</v>
      </c>
      <c r="I156" s="341" t="s">
        <v>1288</v>
      </c>
      <c r="J156" s="341">
        <v>50</v>
      </c>
      <c r="K156" s="337"/>
    </row>
    <row r="157" s="1" customFormat="1" ht="15" customHeight="1">
      <c r="B157" s="314"/>
      <c r="C157" s="341" t="s">
        <v>1313</v>
      </c>
      <c r="D157" s="289"/>
      <c r="E157" s="289"/>
      <c r="F157" s="342" t="s">
        <v>1292</v>
      </c>
      <c r="G157" s="289"/>
      <c r="H157" s="341" t="s">
        <v>1326</v>
      </c>
      <c r="I157" s="341" t="s">
        <v>1288</v>
      </c>
      <c r="J157" s="341">
        <v>50</v>
      </c>
      <c r="K157" s="337"/>
    </row>
    <row r="158" s="1" customFormat="1" ht="15" customHeight="1">
      <c r="B158" s="314"/>
      <c r="C158" s="341" t="s">
        <v>1311</v>
      </c>
      <c r="D158" s="289"/>
      <c r="E158" s="289"/>
      <c r="F158" s="342" t="s">
        <v>1292</v>
      </c>
      <c r="G158" s="289"/>
      <c r="H158" s="341" t="s">
        <v>1326</v>
      </c>
      <c r="I158" s="341" t="s">
        <v>1288</v>
      </c>
      <c r="J158" s="341">
        <v>50</v>
      </c>
      <c r="K158" s="337"/>
    </row>
    <row r="159" s="1" customFormat="1" ht="15" customHeight="1">
      <c r="B159" s="314"/>
      <c r="C159" s="341" t="s">
        <v>99</v>
      </c>
      <c r="D159" s="289"/>
      <c r="E159" s="289"/>
      <c r="F159" s="342" t="s">
        <v>1286</v>
      </c>
      <c r="G159" s="289"/>
      <c r="H159" s="341" t="s">
        <v>1348</v>
      </c>
      <c r="I159" s="341" t="s">
        <v>1288</v>
      </c>
      <c r="J159" s="341" t="s">
        <v>1349</v>
      </c>
      <c r="K159" s="337"/>
    </row>
    <row r="160" s="1" customFormat="1" ht="15" customHeight="1">
      <c r="B160" s="314"/>
      <c r="C160" s="341" t="s">
        <v>1350</v>
      </c>
      <c r="D160" s="289"/>
      <c r="E160" s="289"/>
      <c r="F160" s="342" t="s">
        <v>1286</v>
      </c>
      <c r="G160" s="289"/>
      <c r="H160" s="341" t="s">
        <v>1351</v>
      </c>
      <c r="I160" s="341" t="s">
        <v>1321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1352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1280</v>
      </c>
      <c r="D166" s="304"/>
      <c r="E166" s="304"/>
      <c r="F166" s="304" t="s">
        <v>1281</v>
      </c>
      <c r="G166" s="346"/>
      <c r="H166" s="347" t="s">
        <v>62</v>
      </c>
      <c r="I166" s="347" t="s">
        <v>65</v>
      </c>
      <c r="J166" s="304" t="s">
        <v>1282</v>
      </c>
      <c r="K166" s="281"/>
    </row>
    <row r="167" s="1" customFormat="1" ht="17.25" customHeight="1">
      <c r="B167" s="282"/>
      <c r="C167" s="306" t="s">
        <v>1283</v>
      </c>
      <c r="D167" s="306"/>
      <c r="E167" s="306"/>
      <c r="F167" s="307" t="s">
        <v>1284</v>
      </c>
      <c r="G167" s="348"/>
      <c r="H167" s="349"/>
      <c r="I167" s="349"/>
      <c r="J167" s="306" t="s">
        <v>1285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1289</v>
      </c>
      <c r="D169" s="289"/>
      <c r="E169" s="289"/>
      <c r="F169" s="312" t="s">
        <v>1286</v>
      </c>
      <c r="G169" s="289"/>
      <c r="H169" s="289" t="s">
        <v>1326</v>
      </c>
      <c r="I169" s="289" t="s">
        <v>1288</v>
      </c>
      <c r="J169" s="289">
        <v>120</v>
      </c>
      <c r="K169" s="337"/>
    </row>
    <row r="170" s="1" customFormat="1" ht="15" customHeight="1">
      <c r="B170" s="314"/>
      <c r="C170" s="289" t="s">
        <v>1335</v>
      </c>
      <c r="D170" s="289"/>
      <c r="E170" s="289"/>
      <c r="F170" s="312" t="s">
        <v>1286</v>
      </c>
      <c r="G170" s="289"/>
      <c r="H170" s="289" t="s">
        <v>1336</v>
      </c>
      <c r="I170" s="289" t="s">
        <v>1288</v>
      </c>
      <c r="J170" s="289" t="s">
        <v>1337</v>
      </c>
      <c r="K170" s="337"/>
    </row>
    <row r="171" s="1" customFormat="1" ht="15" customHeight="1">
      <c r="B171" s="314"/>
      <c r="C171" s="289" t="s">
        <v>1234</v>
      </c>
      <c r="D171" s="289"/>
      <c r="E171" s="289"/>
      <c r="F171" s="312" t="s">
        <v>1286</v>
      </c>
      <c r="G171" s="289"/>
      <c r="H171" s="289" t="s">
        <v>1353</v>
      </c>
      <c r="I171" s="289" t="s">
        <v>1288</v>
      </c>
      <c r="J171" s="289" t="s">
        <v>1337</v>
      </c>
      <c r="K171" s="337"/>
    </row>
    <row r="172" s="1" customFormat="1" ht="15" customHeight="1">
      <c r="B172" s="314"/>
      <c r="C172" s="289" t="s">
        <v>1291</v>
      </c>
      <c r="D172" s="289"/>
      <c r="E172" s="289"/>
      <c r="F172" s="312" t="s">
        <v>1292</v>
      </c>
      <c r="G172" s="289"/>
      <c r="H172" s="289" t="s">
        <v>1353</v>
      </c>
      <c r="I172" s="289" t="s">
        <v>1288</v>
      </c>
      <c r="J172" s="289">
        <v>50</v>
      </c>
      <c r="K172" s="337"/>
    </row>
    <row r="173" s="1" customFormat="1" ht="15" customHeight="1">
      <c r="B173" s="314"/>
      <c r="C173" s="289" t="s">
        <v>1294</v>
      </c>
      <c r="D173" s="289"/>
      <c r="E173" s="289"/>
      <c r="F173" s="312" t="s">
        <v>1286</v>
      </c>
      <c r="G173" s="289"/>
      <c r="H173" s="289" t="s">
        <v>1353</v>
      </c>
      <c r="I173" s="289" t="s">
        <v>1296</v>
      </c>
      <c r="J173" s="289"/>
      <c r="K173" s="337"/>
    </row>
    <row r="174" s="1" customFormat="1" ht="15" customHeight="1">
      <c r="B174" s="314"/>
      <c r="C174" s="289" t="s">
        <v>1305</v>
      </c>
      <c r="D174" s="289"/>
      <c r="E174" s="289"/>
      <c r="F174" s="312" t="s">
        <v>1292</v>
      </c>
      <c r="G174" s="289"/>
      <c r="H174" s="289" t="s">
        <v>1353</v>
      </c>
      <c r="I174" s="289" t="s">
        <v>1288</v>
      </c>
      <c r="J174" s="289">
        <v>50</v>
      </c>
      <c r="K174" s="337"/>
    </row>
    <row r="175" s="1" customFormat="1" ht="15" customHeight="1">
      <c r="B175" s="314"/>
      <c r="C175" s="289" t="s">
        <v>1313</v>
      </c>
      <c r="D175" s="289"/>
      <c r="E175" s="289"/>
      <c r="F175" s="312" t="s">
        <v>1292</v>
      </c>
      <c r="G175" s="289"/>
      <c r="H175" s="289" t="s">
        <v>1353</v>
      </c>
      <c r="I175" s="289" t="s">
        <v>1288</v>
      </c>
      <c r="J175" s="289">
        <v>50</v>
      </c>
      <c r="K175" s="337"/>
    </row>
    <row r="176" s="1" customFormat="1" ht="15" customHeight="1">
      <c r="B176" s="314"/>
      <c r="C176" s="289" t="s">
        <v>1311</v>
      </c>
      <c r="D176" s="289"/>
      <c r="E176" s="289"/>
      <c r="F176" s="312" t="s">
        <v>1292</v>
      </c>
      <c r="G176" s="289"/>
      <c r="H176" s="289" t="s">
        <v>1353</v>
      </c>
      <c r="I176" s="289" t="s">
        <v>1288</v>
      </c>
      <c r="J176" s="289">
        <v>50</v>
      </c>
      <c r="K176" s="337"/>
    </row>
    <row r="177" s="1" customFormat="1" ht="15" customHeight="1">
      <c r="B177" s="314"/>
      <c r="C177" s="289" t="s">
        <v>113</v>
      </c>
      <c r="D177" s="289"/>
      <c r="E177" s="289"/>
      <c r="F177" s="312" t="s">
        <v>1286</v>
      </c>
      <c r="G177" s="289"/>
      <c r="H177" s="289" t="s">
        <v>1354</v>
      </c>
      <c r="I177" s="289" t="s">
        <v>1355</v>
      </c>
      <c r="J177" s="289"/>
      <c r="K177" s="337"/>
    </row>
    <row r="178" s="1" customFormat="1" ht="15" customHeight="1">
      <c r="B178" s="314"/>
      <c r="C178" s="289" t="s">
        <v>65</v>
      </c>
      <c r="D178" s="289"/>
      <c r="E178" s="289"/>
      <c r="F178" s="312" t="s">
        <v>1286</v>
      </c>
      <c r="G178" s="289"/>
      <c r="H178" s="289" t="s">
        <v>1356</v>
      </c>
      <c r="I178" s="289" t="s">
        <v>1357</v>
      </c>
      <c r="J178" s="289">
        <v>1</v>
      </c>
      <c r="K178" s="337"/>
    </row>
    <row r="179" s="1" customFormat="1" ht="15" customHeight="1">
      <c r="B179" s="314"/>
      <c r="C179" s="289" t="s">
        <v>61</v>
      </c>
      <c r="D179" s="289"/>
      <c r="E179" s="289"/>
      <c r="F179" s="312" t="s">
        <v>1286</v>
      </c>
      <c r="G179" s="289"/>
      <c r="H179" s="289" t="s">
        <v>1358</v>
      </c>
      <c r="I179" s="289" t="s">
        <v>1288</v>
      </c>
      <c r="J179" s="289">
        <v>20</v>
      </c>
      <c r="K179" s="337"/>
    </row>
    <row r="180" s="1" customFormat="1" ht="15" customHeight="1">
      <c r="B180" s="314"/>
      <c r="C180" s="289" t="s">
        <v>62</v>
      </c>
      <c r="D180" s="289"/>
      <c r="E180" s="289"/>
      <c r="F180" s="312" t="s">
        <v>1286</v>
      </c>
      <c r="G180" s="289"/>
      <c r="H180" s="289" t="s">
        <v>1359</v>
      </c>
      <c r="I180" s="289" t="s">
        <v>1288</v>
      </c>
      <c r="J180" s="289">
        <v>255</v>
      </c>
      <c r="K180" s="337"/>
    </row>
    <row r="181" s="1" customFormat="1" ht="15" customHeight="1">
      <c r="B181" s="314"/>
      <c r="C181" s="289" t="s">
        <v>114</v>
      </c>
      <c r="D181" s="289"/>
      <c r="E181" s="289"/>
      <c r="F181" s="312" t="s">
        <v>1286</v>
      </c>
      <c r="G181" s="289"/>
      <c r="H181" s="289" t="s">
        <v>1250</v>
      </c>
      <c r="I181" s="289" t="s">
        <v>1288</v>
      </c>
      <c r="J181" s="289">
        <v>10</v>
      </c>
      <c r="K181" s="337"/>
    </row>
    <row r="182" s="1" customFormat="1" ht="15" customHeight="1">
      <c r="B182" s="314"/>
      <c r="C182" s="289" t="s">
        <v>115</v>
      </c>
      <c r="D182" s="289"/>
      <c r="E182" s="289"/>
      <c r="F182" s="312" t="s">
        <v>1286</v>
      </c>
      <c r="G182" s="289"/>
      <c r="H182" s="289" t="s">
        <v>1360</v>
      </c>
      <c r="I182" s="289" t="s">
        <v>1321</v>
      </c>
      <c r="J182" s="289"/>
      <c r="K182" s="337"/>
    </row>
    <row r="183" s="1" customFormat="1" ht="15" customHeight="1">
      <c r="B183" s="314"/>
      <c r="C183" s="289" t="s">
        <v>1361</v>
      </c>
      <c r="D183" s="289"/>
      <c r="E183" s="289"/>
      <c r="F183" s="312" t="s">
        <v>1286</v>
      </c>
      <c r="G183" s="289"/>
      <c r="H183" s="289" t="s">
        <v>1362</v>
      </c>
      <c r="I183" s="289" t="s">
        <v>1321</v>
      </c>
      <c r="J183" s="289"/>
      <c r="K183" s="337"/>
    </row>
    <row r="184" s="1" customFormat="1" ht="15" customHeight="1">
      <c r="B184" s="314"/>
      <c r="C184" s="289" t="s">
        <v>1350</v>
      </c>
      <c r="D184" s="289"/>
      <c r="E184" s="289"/>
      <c r="F184" s="312" t="s">
        <v>1286</v>
      </c>
      <c r="G184" s="289"/>
      <c r="H184" s="289" t="s">
        <v>1363</v>
      </c>
      <c r="I184" s="289" t="s">
        <v>1321</v>
      </c>
      <c r="J184" s="289"/>
      <c r="K184" s="337"/>
    </row>
    <row r="185" s="1" customFormat="1" ht="15" customHeight="1">
      <c r="B185" s="314"/>
      <c r="C185" s="289" t="s">
        <v>117</v>
      </c>
      <c r="D185" s="289"/>
      <c r="E185" s="289"/>
      <c r="F185" s="312" t="s">
        <v>1292</v>
      </c>
      <c r="G185" s="289"/>
      <c r="H185" s="289" t="s">
        <v>1364</v>
      </c>
      <c r="I185" s="289" t="s">
        <v>1288</v>
      </c>
      <c r="J185" s="289">
        <v>50</v>
      </c>
      <c r="K185" s="337"/>
    </row>
    <row r="186" s="1" customFormat="1" ht="15" customHeight="1">
      <c r="B186" s="314"/>
      <c r="C186" s="289" t="s">
        <v>1365</v>
      </c>
      <c r="D186" s="289"/>
      <c r="E186" s="289"/>
      <c r="F186" s="312" t="s">
        <v>1292</v>
      </c>
      <c r="G186" s="289"/>
      <c r="H186" s="289" t="s">
        <v>1366</v>
      </c>
      <c r="I186" s="289" t="s">
        <v>1367</v>
      </c>
      <c r="J186" s="289"/>
      <c r="K186" s="337"/>
    </row>
    <row r="187" s="1" customFormat="1" ht="15" customHeight="1">
      <c r="B187" s="314"/>
      <c r="C187" s="289" t="s">
        <v>1368</v>
      </c>
      <c r="D187" s="289"/>
      <c r="E187" s="289"/>
      <c r="F187" s="312" t="s">
        <v>1292</v>
      </c>
      <c r="G187" s="289"/>
      <c r="H187" s="289" t="s">
        <v>1369</v>
      </c>
      <c r="I187" s="289" t="s">
        <v>1367</v>
      </c>
      <c r="J187" s="289"/>
      <c r="K187" s="337"/>
    </row>
    <row r="188" s="1" customFormat="1" ht="15" customHeight="1">
      <c r="B188" s="314"/>
      <c r="C188" s="289" t="s">
        <v>1370</v>
      </c>
      <c r="D188" s="289"/>
      <c r="E188" s="289"/>
      <c r="F188" s="312" t="s">
        <v>1292</v>
      </c>
      <c r="G188" s="289"/>
      <c r="H188" s="289" t="s">
        <v>1371</v>
      </c>
      <c r="I188" s="289" t="s">
        <v>1367</v>
      </c>
      <c r="J188" s="289"/>
      <c r="K188" s="337"/>
    </row>
    <row r="189" s="1" customFormat="1" ht="15" customHeight="1">
      <c r="B189" s="314"/>
      <c r="C189" s="350" t="s">
        <v>1372</v>
      </c>
      <c r="D189" s="289"/>
      <c r="E189" s="289"/>
      <c r="F189" s="312" t="s">
        <v>1292</v>
      </c>
      <c r="G189" s="289"/>
      <c r="H189" s="289" t="s">
        <v>1373</v>
      </c>
      <c r="I189" s="289" t="s">
        <v>1374</v>
      </c>
      <c r="J189" s="351" t="s">
        <v>1375</v>
      </c>
      <c r="K189" s="337"/>
    </row>
    <row r="190" s="17" customFormat="1" ht="15" customHeight="1">
      <c r="B190" s="352"/>
      <c r="C190" s="353" t="s">
        <v>1376</v>
      </c>
      <c r="D190" s="354"/>
      <c r="E190" s="354"/>
      <c r="F190" s="355" t="s">
        <v>1292</v>
      </c>
      <c r="G190" s="354"/>
      <c r="H190" s="354" t="s">
        <v>1377</v>
      </c>
      <c r="I190" s="354" t="s">
        <v>1374</v>
      </c>
      <c r="J190" s="356" t="s">
        <v>1375</v>
      </c>
      <c r="K190" s="357"/>
    </row>
    <row r="191" s="1" customFormat="1" ht="15" customHeight="1">
      <c r="B191" s="314"/>
      <c r="C191" s="350" t="s">
        <v>50</v>
      </c>
      <c r="D191" s="289"/>
      <c r="E191" s="289"/>
      <c r="F191" s="312" t="s">
        <v>1286</v>
      </c>
      <c r="G191" s="289"/>
      <c r="H191" s="286" t="s">
        <v>1378</v>
      </c>
      <c r="I191" s="289" t="s">
        <v>1379</v>
      </c>
      <c r="J191" s="289"/>
      <c r="K191" s="337"/>
    </row>
    <row r="192" s="1" customFormat="1" ht="15" customHeight="1">
      <c r="B192" s="314"/>
      <c r="C192" s="350" t="s">
        <v>1380</v>
      </c>
      <c r="D192" s="289"/>
      <c r="E192" s="289"/>
      <c r="F192" s="312" t="s">
        <v>1286</v>
      </c>
      <c r="G192" s="289"/>
      <c r="H192" s="289" t="s">
        <v>1381</v>
      </c>
      <c r="I192" s="289" t="s">
        <v>1321</v>
      </c>
      <c r="J192" s="289"/>
      <c r="K192" s="337"/>
    </row>
    <row r="193" s="1" customFormat="1" ht="15" customHeight="1">
      <c r="B193" s="314"/>
      <c r="C193" s="350" t="s">
        <v>1382</v>
      </c>
      <c r="D193" s="289"/>
      <c r="E193" s="289"/>
      <c r="F193" s="312" t="s">
        <v>1286</v>
      </c>
      <c r="G193" s="289"/>
      <c r="H193" s="289" t="s">
        <v>1383</v>
      </c>
      <c r="I193" s="289" t="s">
        <v>1321</v>
      </c>
      <c r="J193" s="289"/>
      <c r="K193" s="337"/>
    </row>
    <row r="194" s="1" customFormat="1" ht="15" customHeight="1">
      <c r="B194" s="314"/>
      <c r="C194" s="350" t="s">
        <v>1384</v>
      </c>
      <c r="D194" s="289"/>
      <c r="E194" s="289"/>
      <c r="F194" s="312" t="s">
        <v>1292</v>
      </c>
      <c r="G194" s="289"/>
      <c r="H194" s="289" t="s">
        <v>1385</v>
      </c>
      <c r="I194" s="289" t="s">
        <v>1321</v>
      </c>
      <c r="J194" s="289"/>
      <c r="K194" s="337"/>
    </row>
    <row r="195" s="1" customFormat="1" ht="15" customHeight="1">
      <c r="B195" s="343"/>
      <c r="C195" s="358"/>
      <c r="D195" s="323"/>
      <c r="E195" s="323"/>
      <c r="F195" s="323"/>
      <c r="G195" s="323"/>
      <c r="H195" s="323"/>
      <c r="I195" s="323"/>
      <c r="J195" s="323"/>
      <c r="K195" s="344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325"/>
      <c r="C197" s="335"/>
      <c r="D197" s="335"/>
      <c r="E197" s="335"/>
      <c r="F197" s="345"/>
      <c r="G197" s="335"/>
      <c r="H197" s="335"/>
      <c r="I197" s="335"/>
      <c r="J197" s="335"/>
      <c r="K197" s="325"/>
    </row>
    <row r="198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="1" customFormat="1" ht="13.5">
      <c r="B199" s="276"/>
      <c r="C199" s="277"/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1">
      <c r="B200" s="279"/>
      <c r="C200" s="280" t="s">
        <v>1386</v>
      </c>
      <c r="D200" s="280"/>
      <c r="E200" s="280"/>
      <c r="F200" s="280"/>
      <c r="G200" s="280"/>
      <c r="H200" s="280"/>
      <c r="I200" s="280"/>
      <c r="J200" s="280"/>
      <c r="K200" s="281"/>
    </row>
    <row r="201" s="1" customFormat="1" ht="25.5" customHeight="1">
      <c r="B201" s="279"/>
      <c r="C201" s="359" t="s">
        <v>1387</v>
      </c>
      <c r="D201" s="359"/>
      <c r="E201" s="359"/>
      <c r="F201" s="359" t="s">
        <v>1388</v>
      </c>
      <c r="G201" s="360"/>
      <c r="H201" s="359" t="s">
        <v>1389</v>
      </c>
      <c r="I201" s="359"/>
      <c r="J201" s="359"/>
      <c r="K201" s="281"/>
    </row>
    <row r="202" s="1" customFormat="1" ht="5.25" customHeight="1">
      <c r="B202" s="314"/>
      <c r="C202" s="309"/>
      <c r="D202" s="309"/>
      <c r="E202" s="309"/>
      <c r="F202" s="309"/>
      <c r="G202" s="335"/>
      <c r="H202" s="309"/>
      <c r="I202" s="309"/>
      <c r="J202" s="309"/>
      <c r="K202" s="337"/>
    </row>
    <row r="203" s="1" customFormat="1" ht="15" customHeight="1">
      <c r="B203" s="314"/>
      <c r="C203" s="289" t="s">
        <v>1379</v>
      </c>
      <c r="D203" s="289"/>
      <c r="E203" s="289"/>
      <c r="F203" s="312" t="s">
        <v>51</v>
      </c>
      <c r="G203" s="289"/>
      <c r="H203" s="289" t="s">
        <v>1390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52</v>
      </c>
      <c r="G204" s="289"/>
      <c r="H204" s="289" t="s">
        <v>1391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55</v>
      </c>
      <c r="G205" s="289"/>
      <c r="H205" s="289" t="s">
        <v>1392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53</v>
      </c>
      <c r="G206" s="289"/>
      <c r="H206" s="289" t="s">
        <v>1393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 t="s">
        <v>54</v>
      </c>
      <c r="G207" s="289"/>
      <c r="H207" s="289" t="s">
        <v>1394</v>
      </c>
      <c r="I207" s="289"/>
      <c r="J207" s="289"/>
      <c r="K207" s="337"/>
    </row>
    <row r="208" s="1" customFormat="1" ht="15" customHeight="1">
      <c r="B208" s="314"/>
      <c r="C208" s="289"/>
      <c r="D208" s="289"/>
      <c r="E208" s="289"/>
      <c r="F208" s="312"/>
      <c r="G208" s="289"/>
      <c r="H208" s="289"/>
      <c r="I208" s="289"/>
      <c r="J208" s="289"/>
      <c r="K208" s="337"/>
    </row>
    <row r="209" s="1" customFormat="1" ht="15" customHeight="1">
      <c r="B209" s="314"/>
      <c r="C209" s="289" t="s">
        <v>1333</v>
      </c>
      <c r="D209" s="289"/>
      <c r="E209" s="289"/>
      <c r="F209" s="312" t="s">
        <v>1226</v>
      </c>
      <c r="G209" s="289"/>
      <c r="H209" s="289" t="s">
        <v>1395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1229</v>
      </c>
      <c r="G210" s="289"/>
      <c r="H210" s="289" t="s">
        <v>1230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87</v>
      </c>
      <c r="G211" s="289"/>
      <c r="H211" s="289" t="s">
        <v>1396</v>
      </c>
      <c r="I211" s="289"/>
      <c r="J211" s="289"/>
      <c r="K211" s="337"/>
    </row>
    <row r="212" s="1" customFormat="1" ht="15" customHeight="1">
      <c r="B212" s="361"/>
      <c r="C212" s="289"/>
      <c r="D212" s="289"/>
      <c r="E212" s="289"/>
      <c r="F212" s="312" t="s">
        <v>93</v>
      </c>
      <c r="G212" s="350"/>
      <c r="H212" s="341" t="s">
        <v>1231</v>
      </c>
      <c r="I212" s="341"/>
      <c r="J212" s="341"/>
      <c r="K212" s="362"/>
    </row>
    <row r="213" s="1" customFormat="1" ht="15" customHeight="1">
      <c r="B213" s="361"/>
      <c r="C213" s="289"/>
      <c r="D213" s="289"/>
      <c r="E213" s="289"/>
      <c r="F213" s="312" t="s">
        <v>1232</v>
      </c>
      <c r="G213" s="350"/>
      <c r="H213" s="341" t="s">
        <v>1397</v>
      </c>
      <c r="I213" s="341"/>
      <c r="J213" s="341"/>
      <c r="K213" s="362"/>
    </row>
    <row r="214" s="1" customFormat="1" ht="15" customHeight="1">
      <c r="B214" s="361"/>
      <c r="C214" s="289"/>
      <c r="D214" s="289"/>
      <c r="E214" s="289"/>
      <c r="F214" s="312"/>
      <c r="G214" s="350"/>
      <c r="H214" s="341"/>
      <c r="I214" s="341"/>
      <c r="J214" s="341"/>
      <c r="K214" s="362"/>
    </row>
    <row r="215" s="1" customFormat="1" ht="15" customHeight="1">
      <c r="B215" s="361"/>
      <c r="C215" s="289" t="s">
        <v>1357</v>
      </c>
      <c r="D215" s="289"/>
      <c r="E215" s="289"/>
      <c r="F215" s="312">
        <v>1</v>
      </c>
      <c r="G215" s="350"/>
      <c r="H215" s="341" t="s">
        <v>1398</v>
      </c>
      <c r="I215" s="341"/>
      <c r="J215" s="341"/>
      <c r="K215" s="362"/>
    </row>
    <row r="216" s="1" customFormat="1" ht="15" customHeight="1">
      <c r="B216" s="361"/>
      <c r="C216" s="289"/>
      <c r="D216" s="289"/>
      <c r="E216" s="289"/>
      <c r="F216" s="312">
        <v>2</v>
      </c>
      <c r="G216" s="350"/>
      <c r="H216" s="341" t="s">
        <v>1399</v>
      </c>
      <c r="I216" s="341"/>
      <c r="J216" s="341"/>
      <c r="K216" s="362"/>
    </row>
    <row r="217" s="1" customFormat="1" ht="15" customHeight="1">
      <c r="B217" s="361"/>
      <c r="C217" s="289"/>
      <c r="D217" s="289"/>
      <c r="E217" s="289"/>
      <c r="F217" s="312">
        <v>3</v>
      </c>
      <c r="G217" s="350"/>
      <c r="H217" s="341" t="s">
        <v>1400</v>
      </c>
      <c r="I217" s="341"/>
      <c r="J217" s="341"/>
      <c r="K217" s="362"/>
    </row>
    <row r="218" s="1" customFormat="1" ht="15" customHeight="1">
      <c r="B218" s="361"/>
      <c r="C218" s="289"/>
      <c r="D218" s="289"/>
      <c r="E218" s="289"/>
      <c r="F218" s="312">
        <v>4</v>
      </c>
      <c r="G218" s="350"/>
      <c r="H218" s="341" t="s">
        <v>1401</v>
      </c>
      <c r="I218" s="341"/>
      <c r="J218" s="341"/>
      <c r="K218" s="362"/>
    </row>
    <row r="219" s="1" customFormat="1" ht="12.75" customHeight="1">
      <c r="B219" s="363"/>
      <c r="C219" s="364"/>
      <c r="D219" s="364"/>
      <c r="E219" s="364"/>
      <c r="F219" s="364"/>
      <c r="G219" s="364"/>
      <c r="H219" s="364"/>
      <c r="I219" s="364"/>
      <c r="J219" s="364"/>
      <c r="K219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RADIM-HP21\Radim Gřes</dc:creator>
  <cp:lastModifiedBy>RADIM-HP21\Radim Gřes</cp:lastModifiedBy>
  <dcterms:created xsi:type="dcterms:W3CDTF">2024-12-10T13:08:37Z</dcterms:created>
  <dcterms:modified xsi:type="dcterms:W3CDTF">2024-12-10T13:08:40Z</dcterms:modified>
</cp:coreProperties>
</file>